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5" yWindow="6255" windowWidth="25230" windowHeight="6315"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G12" i="6"/>
  <c r="H12" i="6" s="1"/>
  <c r="D12" i="6" s="1"/>
  <c r="B12" i="6"/>
  <c r="B11" i="6"/>
  <c r="G11" i="6" s="1"/>
  <c r="H11" i="6" s="1"/>
  <c r="D11" i="6" s="1"/>
  <c r="D10" i="6"/>
  <c r="B10" i="6"/>
  <c r="G10" i="6" s="1"/>
  <c r="H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8" i="6" l="1"/>
  <c r="B32" i="6"/>
  <c r="G32" i="6" s="1"/>
  <c r="C7" i="6"/>
  <c r="C12" i="6"/>
  <c r="C11" i="6"/>
  <c r="C10" i="6"/>
  <c r="C9"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51" i="6" s="1"/>
  <c r="H51" i="6" s="1"/>
  <c r="D51" i="6" s="1"/>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X6" i="5"/>
  <c r="B39" i="6"/>
  <c r="G39" i="6" s="1"/>
  <c r="F24" i="6"/>
  <c r="F65" i="6" s="1"/>
  <c r="G30" i="6"/>
  <c r="C14" i="6"/>
  <c r="B44" i="6"/>
  <c r="G44" i="6" s="1"/>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6" i="6"/>
  <c r="J2479" i="5"/>
  <c r="I2479" i="5"/>
  <c r="E2479" i="5"/>
  <c r="X2479" i="5" s="1"/>
  <c r="R2479" i="5"/>
  <c r="H2479" i="5"/>
  <c r="G2479" i="5"/>
  <c r="F2479" i="5"/>
  <c r="F45" i="6"/>
  <c r="F66" i="6"/>
  <c r="F50" i="6"/>
  <c r="F30"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F68" i="6"/>
  <c r="F32" i="6"/>
  <c r="F52" i="6"/>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34"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36" i="6" l="1"/>
  <c r="D36" i="6" s="1"/>
  <c r="H37" i="6"/>
  <c r="D37" i="6" s="1"/>
  <c r="H42" i="6"/>
  <c r="D42" i="6" s="1"/>
  <c r="F31" i="6"/>
  <c r="H31" i="6" s="1"/>
  <c r="C31" i="6" s="1"/>
  <c r="F41" i="6"/>
  <c r="H41" i="6" s="1"/>
  <c r="D41" i="6" s="1"/>
  <c r="F54" i="6"/>
  <c r="F55" i="6" s="1"/>
  <c r="F46" i="6"/>
  <c r="H46" i="6" s="1"/>
  <c r="H26" i="6"/>
  <c r="D26" i="6" s="1"/>
  <c r="H52" i="6"/>
  <c r="D52" i="6" s="1"/>
  <c r="H45" i="6"/>
  <c r="D45" i="6" s="1"/>
  <c r="H35" i="6"/>
  <c r="D35" i="6" s="1"/>
  <c r="H50" i="6"/>
  <c r="D50" i="6" s="1"/>
  <c r="F39" i="6"/>
  <c r="F44" i="6"/>
  <c r="H44" i="6" s="1"/>
  <c r="D44" i="6" s="1"/>
  <c r="H39" i="6"/>
  <c r="D39"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51" i="6"/>
  <c r="D19" i="6"/>
  <c r="C19" i="6"/>
  <c r="K65" i="6"/>
  <c r="D24" i="6"/>
  <c r="C24" i="6"/>
  <c r="X100" i="5"/>
  <c r="D27" i="6"/>
  <c r="C27" i="6"/>
  <c r="C40" i="6"/>
  <c r="C20" i="6"/>
  <c r="D20" i="6"/>
  <c r="C2" i="6"/>
  <c r="B2" i="6"/>
  <c r="H54" i="6"/>
  <c r="D25" i="6"/>
  <c r="C25" i="6"/>
  <c r="D21" i="6"/>
  <c r="C21" i="6"/>
  <c r="D22" i="6"/>
  <c r="C22" i="6"/>
  <c r="H47" i="6"/>
  <c r="D47" i="6" s="1"/>
  <c r="C36" i="6" l="1"/>
  <c r="C42" i="6"/>
  <c r="C52" i="6"/>
  <c r="C37" i="6"/>
  <c r="F63" i="6"/>
  <c r="H63" i="6" s="1"/>
  <c r="C63" i="6" s="1"/>
  <c r="F60" i="6"/>
  <c r="H60" i="6" s="1"/>
  <c r="D60" i="6" s="1"/>
  <c r="F58" i="6"/>
  <c r="H58" i="6" s="1"/>
  <c r="D58" i="6" s="1"/>
  <c r="F59" i="6"/>
  <c r="H59" i="6" s="1"/>
  <c r="C59" i="6" s="1"/>
  <c r="F62" i="6"/>
  <c r="H62" i="6" s="1"/>
  <c r="D46" i="6"/>
  <c r="C46" i="6"/>
  <c r="F57" i="6"/>
  <c r="H57" i="6" s="1"/>
  <c r="C57" i="6" s="1"/>
  <c r="C26" i="6"/>
  <c r="C45" i="6"/>
  <c r="C41" i="6"/>
  <c r="C50" i="6"/>
  <c r="C35" i="6"/>
  <c r="C39" i="6"/>
  <c r="C44"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C62" i="6"/>
  <c r="D62" i="6"/>
  <c r="C54" i="6"/>
  <c r="D54" i="6"/>
  <c r="F56" i="6"/>
  <c r="H56" i="6" s="1"/>
  <c r="H55" i="6"/>
  <c r="T10" i="5"/>
  <c r="T12" i="5"/>
  <c r="T9" i="5"/>
  <c r="T17" i="5"/>
  <c r="T16" i="5"/>
  <c r="T14" i="5"/>
  <c r="T8" i="5"/>
  <c r="T15" i="5"/>
  <c r="T13" i="5"/>
  <c r="T11" i="5"/>
  <c r="T7" i="5"/>
  <c r="D59" i="6" l="1"/>
  <c r="D63" i="6"/>
  <c r="C58" i="6"/>
  <c r="D57" i="6"/>
  <c r="X13" i="5"/>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<sst xmlns="http://schemas.openxmlformats.org/spreadsheetml/2006/main" count="21837" uniqueCount="15519">
  <si>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</si>
  <si>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</si>
  <si>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</si>
  <si>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</si>
  <si>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</si>
  <si>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</si>
  <si>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</si>
  <si>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</si>
  <si>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</si>
  <si>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</si>
  <si>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</si>
  <si>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</si>
  <si>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</si>
  <si>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</si>
  <si>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</si>
  <si>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</si>
  <si>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</si>
  <si>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</si>
  <si>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</si>
  <si>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</si>
  <si>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</si>
  <si>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</si>
  <si>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</si>
  <si>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</si>
  <si>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</si>
  <si>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</si>
  <si>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</si>
  <si>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</si>
  <si>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</si>
  <si>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</si>
  <si>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</si>
  <si>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</si>
  <si>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</si>
  <si>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</si>
  <si>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</si>
  <si>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</si>
  <si>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</si>
  <si>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</si>
  <si>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</si>
  <si>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</si>
  <si>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</si>
  <si>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</si>
  <si>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</si>
  <si>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</si>
  <si>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</si>
  <si>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</si>
  <si>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</si>
  <si>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</si>
  <si>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</si>
  <si>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</si>
  <si>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</si>
  <si>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</si>
  <si>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</si>
  <si>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</si>
  <si>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</si>
  <si>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</si>
  <si>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</si>
  <si>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</si>
  <si>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</si>
  <si>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</si>
  <si>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</si>
  <si>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</si>
  <si>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</si>
  <si>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</si>
  <si>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</si>
  <si>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</si>
  <si>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</si>
  <si>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</si>
  <si>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</si>
  <si>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</si>
  <si>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</si>
  <si>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</si>
  <si>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</si>
  <si>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</si>
  <si>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</si>
  <si>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</si>
  <si>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</si>
  <si>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</si>
  <si>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</si>
  <si>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</si>
  <si>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</si>
  <si>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</si>
  <si>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</si>
  <si>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</si>
  <si>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</si>
  <si>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</si>
  <si>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</si>
  <si>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</si>
  <si>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</si>
  <si>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</si>
  <si>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</si>
  <si>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</si>
  <si>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</si>
  <si>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</si>
  <si>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</si>
  <si>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</si>
  <si>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</si>
  <si>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</si>
  <si>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</si>
  <si>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</si>
  <si>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</si>
  <si>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</si>
  <si>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</si>
  <si>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</si>
  <si>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</si>
  <si>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</si>
  <si>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</si>
  <si>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</si>
  <si>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</si>
  <si>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</si>
  <si>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</si>
  <si>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</si>
  <si>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</si>
  <si>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</si>
  <si>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</si>
  <si>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</si>
  <si>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</si>
  <si>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</si>
  <si>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</si>
  <si>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</si>
  <si>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</si>
  <si>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</si>
  <si>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</si>
  <si>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</si>
  <si>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</si>
  <si>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</si>
  <si>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</si>
  <si>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</si>
  <si>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</si>
  <si>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</si>
  <si>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</si>
  <si>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</si>
  <si>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</si>
  <si>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</si>
  <si>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</si>
  <si>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</si>
  <si>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</si>
  <si>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</si>
  <si>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</si>
  <si>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</si>
  <si>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</si>
  <si>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</si>
  <si>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</si>
  <si>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</si>
  <si>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</si>
  <si>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</si>
  <si>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</si>
  <si>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</si>
  <si>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</si>
  <si>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</si>
  <si>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</si>
  <si>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</si>
  <si>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</si>
  <si>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</si>
  <si>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</si>
  <si>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</si>
  <si>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</si>
  <si>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</si>
  <si>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</si>
  <si>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</si>
  <si>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</si>
  <si>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</si>
  <si>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</si>
  <si>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</si>
  <si>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</si>
  <si>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</si>
  <si>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</si>
  <si>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</si>
  <si>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</si>
  <si>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</si>
  <si>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</si>
  <si>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</si>
  <si>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</si>
  <si>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</si>
  <si>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</si>
  <si>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</si>
  <si>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</si>
  <si>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</si>
  <si>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</si>
  <si>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</si>
  <si>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</si>
  <si>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</si>
  <si>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</si>
  <si>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</si>
  <si>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</si>
  <si>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</si>
  <si>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</si>
  <si>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</si>
  <si>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</si>
  <si>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</si>
  <si>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</si>
  <si>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</si>
  <si>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</si>
  <si>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</si>
  <si>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</si>
  <si>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</si>
  <si>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</si>
  <si>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</si>
  <si>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</si>
  <si>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</si>
  <si>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</si>
  <si>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</si>
  <si>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</si>
  <si>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</si>
  <si>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</si>
  <si>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</si>
  <si>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</si>
  <si>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</si>
  <si>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</si>
  <si>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</si>
  <si>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</si>
  <si>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</si>
  <si>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</si>
  <si>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</si>
  <si>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</si>
  <si>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</si>
  <si>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</si>
  <si>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</si>
  <si>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</si>
  <si>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</si>
  <si>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</si>
  <si>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</si>
  <si>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</si>
  <si>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</si>
  <si>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</si>
  <si>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</si>
  <si>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</si>
  <si>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</si>
  <si>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</si>
  <si>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</si>
  <si>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</si>
  <si>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</si>
  <si>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</si>
  <si>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</si>
  <si>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</si>
  <si>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</si>
  <si>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</si>
  <si>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</si>
  <si>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</si>
  <si>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</si>
  <si>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</si>
  <si>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</si>
  <si>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</si>
  <si>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</si>
  <si>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</si>
  <si>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</si>
  <si>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</si>
  <si>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</si>
  <si>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</si>
  <si>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</si>
  <si>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</si>
  <si>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</si>
  <si>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</si>
  <si>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</si>
  <si>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</si>
  <si>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</si>
  <si>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</si>
  <si>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</si>
  <si>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</si>
  <si>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</si>
  <si>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</si>
  <si>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</si>
  <si>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</si>
  <si>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</si>
  <si>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</si>
  <si>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</si>
  <si>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</si>
  <si>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</si>
  <si>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</si>
  <si>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</si>
  <si>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</si>
  <si>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</si>
  <si>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</si>
  <si>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</si>
  <si>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</si>
  <si>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</si>
  <si>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</si>
  <si>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</si>
  <si>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</si>
  <si>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</si>
  <si>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</si>
  <si>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</si>
  <si>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</si>
  <si>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</si>
  <si>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</si>
  <si>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</si>
  <si>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</si>
  <si>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</si>
  <si>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</si>
  <si>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</si>
  <si>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</si>
  <si>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</si>
  <si>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</si>
  <si>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</si>
  <si>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</si>
  <si>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</si>
  <si>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</si>
  <si>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</si>
  <si>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</si>
  <si>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</si>
  <si>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</si>
  <si>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</si>
  <si>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</si>
  <si>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</si>
  <si>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</si>
  <si>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</si>
  <si>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</si>
  <si>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</si>
  <si>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</si>
  <si>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</si>
  <si>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</si>
  <si>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</si>
  <si>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</si>
  <si>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</si>
  <si>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</si>
  <si>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</si>
  <si>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</si>
  <si>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</si>
  <si>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</si>
  <si>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</si>
  <si>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</si>
  <si>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</si>
  <si>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</si>
  <si>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</si>
  <si>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</si>
  <si>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</si>
  <si>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</si>
  <si>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</si>
  <si>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</si>
  <si>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</si>
  <si>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</si>
  <si>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</si>
  <si>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</si>
  <si>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</si>
  <si>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</si>
  <si>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</si>
  <si>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</si>
  <si>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</si>
  <si>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</si>
  <si>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</si>
  <si>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</si>
  <si>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</si>
  <si>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</si>
  <si>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</si>
  <si>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</si>
  <si>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</si>
  <si>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</si>
  <si>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</si>
  <si>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</si>
  <si>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</si>
  <si>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</si>
  <si>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</si>
  <si>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</si>
  <si>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</si>
  <si>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</si>
  <si>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</si>
  <si>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</si>
  <si>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</si>
  <si>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</si>
  <si>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</si>
  <si>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</si>
  <si>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</si>
  <si>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</si>
  <si>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</si>
  <si>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</si>
  <si>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</si>
  <si>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</si>
  <si>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</si>
  <si>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</si>
  <si>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</si>
  <si>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</si>
  <si>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</si>
  <si>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</si>
  <si>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</si>
  <si>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</si>
  <si>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</si>
  <si>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</si>
  <si>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</si>
  <si>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</si>
  <si>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</si>
  <si>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</si>
  <si>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</si>
  <si>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</si>
  <si>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</si>
  <si>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</si>
  <si>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</si>
  <si>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</si>
  <si>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</si>
  <si>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</si>
  <si>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</si>
  <si>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</si>
  <si>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</si>
  <si>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</si>
  <si>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</si>
  <si>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</si>
  <si>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</si>
  <si>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</si>
  <si>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</si>
  <si>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</si>
  <si>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</si>
  <si>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</si>
  <si>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</si>
  <si>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</si>
  <si>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</si>
  <si>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</si>
  <si>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</si>
  <si>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</si>
  <si>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</si>
  <si>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</si>
  <si>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</si>
  <si>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</si>
  <si>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</si>
  <si>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</si>
  <si>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</si>
  <si>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</si>
  <si>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</si>
  <si>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</si>
  <si>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</si>
  <si>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</si>
  <si>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</si>
  <si>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</si>
  <si>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</si>
  <si>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</si>
  <si>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</si>
  <si>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</si>
  <si>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</si>
  <si>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</si>
  <si>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</si>
  <si>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</si>
  <si>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</si>
  <si>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</si>
  <si>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</si>
  <si>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</si>
  <si>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</si>
  <si>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</si>
  <si>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</si>
  <si>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</si>
  <si>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</si>
  <si>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</si>
  <si>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</si>
  <si>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</si>
  <si>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</si>
  <si>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</si>
  <si>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</si>
  <si>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</si>
  <si>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</si>
  <si>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</si>
  <si>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</si>
  <si>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</si>
  <si>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</si>
  <si>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</si>
  <si>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</si>
  <si>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</si>
  <si>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</si>
  <si>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</si>
  <si>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</si>
  <si>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</si>
  <si>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</si>
  <si>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</si>
  <si>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</si>
  <si>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</si>
  <si>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</si>
  <si>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</si>
  <si>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</si>
  <si>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</si>
  <si>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</si>
  <si>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</si>
  <si>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</si>
  <si>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</si>
  <si>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</si>
  <si>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</si>
  <si>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</si>
  <si>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</si>
  <si>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</si>
  <si>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</si>
  <si>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</si>
  <si>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</si>
  <si>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</si>
  <si>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</si>
  <si>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</si>
  <si>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</si>
  <si>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</si>
  <si>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</si>
  <si>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</si>
  <si>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</si>
  <si>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</si>
  <si>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</si>
  <si>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</si>
  <si>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</si>
  <si>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</si>
  <si>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</si>
  <si>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</si>
  <si>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</si>
  <si>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</si>
  <si>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</si>
  <si>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</si>
  <si>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</si>
  <si>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</si>
  <si>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</si>
  <si>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</si>
  <si>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</si>
  <si>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</si>
  <si>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</si>
  <si>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</si>
  <si>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</si>
  <si>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</si>
  <si>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</si>
  <si>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</si>
  <si>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</si>
  <si>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</si>
  <si>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</si>
  <si>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</si>
  <si>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</si>
  <si>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</si>
  <si>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</si>
  <si>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</si>
  <si>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</si>
  <si>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</si>
  <si>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</si>
  <si>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</si>
  <si>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</si>
  <si>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</si>
  <si>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</si>
  <si>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</si>
  <si>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</si>
  <si>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</si>
  <si>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</si>
  <si>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</si>
  <si>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</si>
  <si>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</si>
  <si>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</si>
  <si>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</si>
  <si>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</si>
  <si>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</si>
  <si>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</si>
  <si>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</si>
  <si>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</si>
  <si>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</si>
  <si>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</si>
  <si>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</si>
  <si>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</si>
  <si>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</si>
  <si>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</si>
  <si>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</si>
  <si>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</si>
  <si>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</si>
  <si>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</si>
  <si>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</si>
  <si>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</si>
  <si>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</si>
  <si>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</si>
  <si>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</si>
  <si>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</si>
  <si>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</si>
  <si>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</si>
  <si>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</si>
  <si>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</si>
  <si>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</si>
  <si>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</si>
  <si>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</si>
  <si>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</si>
  <si>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</si>
  <si>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</si>
  <si>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</si>
  <si>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</si>
  <si>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</si>
  <si>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</si>
  <si>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</si>
  <si>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</si>
  <si>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</si>
  <si>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</si>
  <si>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</si>
  <si>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</si>
  <si>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</si>
  <si>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</si>
  <si>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</si>
  <si>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</si>
  <si>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</si>
  <si>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</si>
  <si>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</si>
  <si>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</si>
  <si>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</si>
  <si>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</si>
  <si>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</si>
  <si>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</si>
  <si>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</si>
  <si>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</si>
  <si>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</si>
  <si>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</si>
  <si>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</si>
  <si>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</si>
  <si>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</si>
  <si>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</si>
  <si>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</si>
  <si>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</si>
  <si>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</si>
  <si>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</si>
  <si>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</si>
  <si>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</si>
  <si>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</si>
  <si>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</si>
  <si>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</si>
  <si>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</si>
  <si>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</si>
  <si>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</si>
  <si>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</si>
  <si>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</si>
  <si>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</si>
  <si>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</si>
  <si>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</si>
  <si>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</si>
  <si>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</si>
  <si>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</si>
  <si>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</si>
  <si>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</si>
  <si>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</si>
  <si>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</si>
  <si>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</si>
  <si>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</si>
  <si>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</si>
  <si>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</si>
  <si>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</si>
  <si>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</si>
  <si>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</si>
  <si>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</si>
  <si>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</si>
  <si>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</si>
  <si>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</si>
  <si>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</si>
  <si>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</si>
  <si>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</si>
  <si>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</si>
  <si>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</si>
  <si>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</si>
  <si>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</si>
  <si>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</si>
  <si>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</si>
  <si>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</si>
  <si>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</si>
  <si>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</si>
  <si>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</si>
  <si>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</si>
  <si>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</si>
  <si>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</si>
  <si>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</si>
  <si>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</si>
  <si>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</si>
  <si>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</si>
  <si>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</si>
  <si>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</si>
  <si>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</si>
  <si>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</si>
  <si>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</si>
  <si>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</si>
  <si>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</si>
  <si>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</si>
  <si>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</si>
  <si>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</si>
  <si>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</si>
  <si>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</si>
  <si>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</si>
  <si>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</si>
  <si>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</si>
  <si>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</si>
  <si>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</si>
  <si>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</si>
  <si>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</si>
  <si>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</si>
  <si>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</si>
  <si>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</si>
  <si>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</si>
  <si>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</si>
  <si>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</si>
  <si>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</si>
  <si>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</si>
  <si>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</si>
  <si>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</si>
  <si>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</si>
  <si>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</si>
  <si>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</si>
  <si>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</si>
  <si>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</si>
  <si>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</si>
  <si>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</si>
  <si>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</si>
  <si>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</si>
  <si>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</si>
  <si>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</si>
  <si>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</si>
  <si>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</si>
  <si>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</si>
  <si>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</si>
  <si>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</si>
  <si>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</si>
  <si>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</si>
  <si>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</si>
  <si>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</si>
  <si>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</si>
  <si>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</si>
  <si>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</si>
  <si>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</si>
  <si>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</si>
  <si>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</si>
  <si>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</si>
  <si>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</si>
  <si>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</si>
  <si>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</si>
  <si>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</si>
  <si>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</si>
  <si>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</si>
  <si>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</si>
  <si>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</si>
  <si>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</si>
  <si>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</si>
  <si>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</si>
  <si>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</si>
  <si>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</si>
  <si>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</si>
  <si>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</si>
  <si>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</si>
  <si>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</si>
  <si>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</si>
  <si>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</si>
  <si>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</si>
  <si>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</si>
  <si>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</si>
  <si>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</si>
  <si>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</si>
  <si>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</si>
  <si>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</si>
  <si>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</si>
  <si>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</si>
  <si>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</si>
  <si>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</si>
  <si>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</si>
  <si>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</si>
  <si>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</si>
  <si>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</si>
  <si>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</si>
  <si>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</si>
  <si>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</si>
  <si>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</si>
  <si>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</si>
  <si>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</si>
  <si>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</si>
  <si>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</si>
  <si>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</si>
  <si>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</si>
  <si>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</si>
  <si>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</si>
  <si>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</si>
  <si>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</si>
  <si>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</si>
  <si>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</si>
  <si>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</si>
  <si>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</si>
  <si>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</si>
  <si>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</si>
  <si>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</si>
  <si>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</si>
  <si>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</si>
  <si>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</si>
  <si>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</si>
  <si>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</si>
  <si>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</si>
  <si>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</si>
  <si>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</si>
  <si>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</si>
  <si>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</si>
  <si>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</si>
  <si>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</si>
  <si>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</si>
  <si>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</si>
  <si>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</si>
  <si>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</si>
  <si>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</si>
  <si>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</si>
  <si>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</si>
  <si>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</si>
  <si>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</si>
  <si>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</si>
  <si>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</si>
  <si>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</si>
  <si>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</si>
  <si>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</si>
  <si>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</si>
  <si>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</si>
  <si>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</si>
  <si>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</si>
  <si>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</si>
  <si>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</si>
  <si>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</si>
  <si>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</si>
  <si>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</si>
  <si>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</si>
  <si>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</si>
  <si>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</si>
  <si>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</si>
  <si>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</si>
  <si>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</si>
  <si>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</si>
  <si>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</si>
  <si>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</si>
  <si>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</si>
  <si>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</si>
  <si>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</si>
  <si>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</si>
  <si>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</si>
  <si>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</si>
  <si>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</si>
  <si>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</si>
  <si>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</si>
  <si>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</si>
  <si>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</si>
  <si>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</si>
  <si>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</si>
  <si>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</si>
  <si>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</si>
  <si>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</si>
  <si>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</si>
  <si>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</si>
  <si>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</si>
  <si>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</si>
  <si>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</si>
  <si>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</si>
  <si>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</si>
  <si>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</si>
  <si>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</si>
  <si>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</si>
  <si>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</si>
  <si>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</si>
  <si>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</si>
  <si>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</si>
  <si>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</si>
  <si>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</si>
  <si>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</si>
  <si>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</si>
  <si>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</si>
  <si>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</si>
  <si>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</si>
  <si>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</si>
  <si>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</si>
  <si>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</si>
  <si>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</si>
  <si>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</si>
  <si>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</si>
  <si>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</si>
  <si>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</si>
  <si>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</si>
  <si>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</si>
  <si>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</si>
  <si>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</si>
  <si>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</si>
  <si>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</si>
  <si>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</si>
  <si>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</si>
  <si>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</si>
  <si>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</si>
  <si>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</si>
  <si>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</si>
  <si>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</si>
  <si>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</si>
  <si>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</si>
  <si>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</si>
  <si>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</si>
  <si>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</si>
  <si>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</si>
  <si>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</si>
  <si>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</si>
  <si>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</si>
  <si>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</si>
  <si>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</si>
  <si>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</si>
  <si>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</si>
  <si>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</si>
  <si>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</si>
  <si>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</si>
  <si>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</si>
  <si>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</si>
  <si>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</si>
  <si>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</si>
  <si>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</si>
  <si>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</si>
  <si>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</si>
  <si>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</si>
  <si>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</si>
  <si>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</si>
  <si>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</si>
  <si>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</si>
  <si>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</si>
  <si>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</si>
  <si>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</si>
  <si>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</si>
  <si>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</si>
  <si>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</si>
  <si>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</si>
  <si>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</si>
  <si>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</si>
  <si>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</si>
  <si>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</si>
  <si>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</si>
  <si>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</si>
  <si>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</si>
  <si>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</si>
  <si>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</si>
  <si>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</si>
  <si>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</si>
  <si>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</si>
  <si>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</si>
  <si>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</si>
  <si>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</si>
  <si>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</si>
  <si>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</si>
  <si>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</si>
  <si>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</si>
  <si>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</si>
  <si>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</si>
  <si>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</si>
  <si>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</si>
  <si>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</si>
  <si>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</si>
  <si>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</si>
  <si>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</si>
  <si>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</si>
  <si>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</si>
  <si>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</si>
  <si>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</si>
  <si>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</si>
  <si>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</si>
  <si>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</si>
  <si>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</si>
  <si>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</si>
  <si>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</si>
  <si>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</si>
  <si>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</si>
  <si>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</si>
  <si>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</si>
  <si>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</si>
  <si>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</si>
  <si>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</si>
  <si>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</si>
  <si>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</si>
  <si>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</si>
  <si>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</si>
  <si>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</si>
  <si>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</si>
  <si>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</si>
  <si>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</si>
  <si>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</si>
  <si>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</si>
  <si>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</si>
  <si>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</si>
  <si>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</si>
  <si>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</si>
  <si>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</si>
  <si>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</si>
  <si>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</si>
  <si>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</si>
  <si>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</si>
  <si>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</si>
  <si>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</si>
  <si>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</si>
  <si>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</si>
  <si>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</si>
  <si>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</si>
  <si>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</si>
  <si>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</si>
  <si>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</si>
  <si>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</si>
  <si>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</si>
  <si>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</si>
  <si>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</si>
  <si>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</si>
  <si>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</si>
  <si>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</si>
  <si>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</si>
  <si>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</si>
  <si>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</si>
  <si>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</si>
  <si>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</si>
  <si>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</si>
  <si>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</si>
  <si>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</si>
  <si>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</si>
  <si>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</si>
  <si>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</si>
  <si>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</si>
  <si>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</si>
  <si>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</si>
  <si>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</si>
  <si>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</si>
  <si>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</si>
  <si>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</si>
  <si>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</si>
  <si>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</si>
  <si>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</si>
  <si>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</si>
  <si>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</si>
  <si>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</si>
  <si>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</si>
  <si>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</si>
  <si>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</si>
  <si>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</si>
  <si>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</si>
  <si>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</si>
  <si>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</si>
  <si>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</si>
  <si>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</si>
  <si>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</si>
  <si>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</si>
  <si>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</si>
  <si>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</si>
  <si>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</si>
  <si>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</si>
  <si>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</si>
  <si>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</si>
  <si>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</si>
  <si>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</si>
  <si>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</si>
  <si>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</si>
  <si>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</si>
  <si>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</si>
  <si>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</si>
  <si>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</si>
  <si>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</si>
  <si>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</si>
  <si>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</si>
  <si>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</si>
  <si>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</si>
  <si>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</si>
  <si>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</si>
  <si>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</si>
  <si>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</si>
  <si>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</si>
  <si>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</si>
  <si>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</si>
  <si>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</si>
  <si>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</si>
  <si>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</si>
  <si>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</si>
  <si>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</si>
  <si>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</si>
  <si>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</si>
  <si>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</si>
  <si>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</si>
  <si>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</si>
  <si>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</si>
  <si>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</si>
  <si>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</si>
  <si>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</si>
  <si>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</si>
  <si>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</si>
  <si>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</si>
  <si>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</si>
  <si>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</si>
  <si>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</si>
  <si>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</si>
  <si>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</si>
  <si>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</si>
  <si>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</si>
  <si>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</si>
  <si>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</si>
  <si>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</si>
  <si>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</si>
  <si>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</si>
  <si>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</si>
  <si>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</si>
  <si>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</si>
  <si>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</si>
  <si>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</si>
  <si>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</si>
  <si>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</si>
  <si>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</si>
  <si>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</si>
  <si>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</si>
  <si>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</si>
  <si>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</si>
  <si>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</si>
  <si>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</si>
  <si>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</si>
  <si>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</si>
  <si>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</si>
  <si>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</si>
  <si>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</si>
  <si>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</si>
  <si>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</si>
  <si>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</si>
  <si>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</si>
  <si>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</si>
  <si>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</si>
  <si>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</si>
  <si>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</si>
  <si>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</si>
  <si>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</si>
  <si>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</si>
  <si>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</si>
  <si>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</si>
  <si>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</si>
  <si>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</si>
  <si>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</si>
  <si>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</si>
  <si>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</si>
  <si>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</si>
  <si>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</si>
  <si>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</si>
  <si>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</si>
  <si>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</si>
  <si>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</si>
  <si>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</si>
  <si>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</si>
  <si>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</si>
  <si>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</si>
  <si>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</si>
  <si>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</si>
  <si>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</si>
  <si>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</si>
  <si>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</si>
  <si>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</si>
  <si>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</si>
  <si>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</si>
  <si>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</si>
  <si>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</si>
  <si>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</si>
  <si>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</si>
  <si>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</si>
  <si>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</si>
  <si>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</si>
  <si>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</si>
  <si>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</si>
  <si>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</si>
  <si>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</si>
  <si>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</si>
  <si>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</si>
  <si>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</si>
  <si>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</si>
  <si>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</si>
  <si>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</si>
  <si>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</si>
  <si>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</si>
  <si>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</si>
  <si>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</si>
  <si>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</si>
  <si>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</si>
  <si>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</si>
  <si>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</si>
  <si>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</si>
  <si>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</si>
  <si>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</si>
  <si>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</si>
  <si>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</si>
  <si>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</si>
  <si>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</si>
  <si>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</si>
  <si>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</si>
  <si>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</si>
  <si>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</si>
  <si>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</si>
  <si>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</si>
  <si>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</si>
  <si>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</si>
  <si>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</si>
  <si>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</si>
  <si>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</si>
  <si>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</si>
  <si>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</si>
  <si>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</si>
  <si>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</si>
  <si>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</si>
  <si>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</si>
  <si>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</si>
  <si>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</si>
  <si>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</si>
  <si>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</si>
  <si>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</si>
  <si>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</si>
  <si>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</si>
  <si>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</si>
  <si>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</si>
  <si>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</si>
  <si>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</si>
  <si>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</si>
  <si>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</si>
  <si>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</si>
  <si>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</si>
  <si>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</si>
  <si>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</si>
  <si>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</si>
  <si>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</si>
  <si>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</si>
  <si>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</si>
  <si>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</si>
  <si>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</si>
  <si>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</si>
  <si>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</si>
  <si>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</si>
  <si>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</si>
  <si>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</si>
  <si>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</si>
  <si>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</si>
  <si>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</si>
  <si>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</si>
  <si>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</si>
  <si>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</si>
  <si>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</si>
  <si>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</si>
  <si>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</si>
  <si>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</si>
  <si>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</si>
  <si>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</si>
  <si>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</si>
  <si>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</si>
  <si>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</si>
  <si>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</si>
  <si>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</si>
  <si>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</si>
  <si>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</si>
  <si>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</si>
  <si>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</si>
  <si>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</si>
  <si>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</si>
  <si>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</si>
  <si>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</si>
  <si>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</si>
  <si>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</si>
  <si>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</si>
  <si>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</si>
  <si>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</si>
  <si>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</si>
  <si>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</si>
  <si>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</si>
  <si>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</si>
  <si>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</si>
  <si>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</si>
  <si>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</si>
  <si>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</si>
  <si>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</si>
  <si>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</si>
  <si>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</si>
  <si>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</si>
  <si>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</si>
  <si>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</si>
  <si>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</si>
  <si>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</si>
  <si>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</si>
  <si>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</si>
  <si>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</si>
  <si>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</si>
  <si>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</si>
  <si>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</si>
  <si>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</si>
  <si>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</si>
  <si>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</si>
  <si>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</si>
  <si>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</si>
  <si>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</si>
  <si>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</si>
  <si>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</si>
  <si>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</si>
  <si>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</si>
  <si>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</si>
  <si>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</si>
  <si>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</si>
  <si>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</si>
  <si>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</si>
  <si>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</si>
  <si>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</si>
  <si>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</si>
  <si>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</si>
  <si>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</si>
  <si>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</si>
  <si>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</si>
  <si>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</si>
  <si>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</si>
  <si>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</si>
  <si>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</si>
  <si>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</si>
  <si>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</si>
  <si>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</si>
  <si>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</si>
  <si>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</si>
  <si>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</si>
  <si>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</si>
  <si>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</si>
  <si>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</si>
  <si>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</si>
  <si>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</si>
  <si>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</si>
  <si>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</si>
  <si>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</si>
  <si>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</si>
  <si>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</si>
  <si>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</si>
  <si>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</si>
  <si>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</si>
  <si>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</si>
  <si>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</si>
  <si>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</si>
  <si>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</si>
  <si>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</si>
  <si>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</si>
  <si>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</si>
  <si>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</si>
  <si>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</si>
  <si>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</si>
  <si>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</si>
  <si>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</si>
  <si>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</si>
  <si>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</si>
  <si>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</si>
  <si>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</si>
  <si>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</si>
  <si>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</si>
  <si>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</si>
  <si>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</si>
  <si>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</si>
  <si>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</si>
  <si>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</si>
  <si>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</si>
  <si>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</si>
  <si>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</si>
  <si>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</si>
  <si>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</si>
  <si>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</si>
  <si>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</si>
  <si>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</si>
  <si>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</si>
  <si>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</si>
  <si>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</si>
  <si>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</si>
  <si>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</si>
  <si>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</si>
  <si>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</si>
  <si>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</si>
  <si>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</si>
  <si>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</si>
  <si>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</si>
  <si>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</si>
  <si>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</si>
  <si>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</si>
  <si>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</si>
  <si>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</si>
  <si>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</si>
  <si>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</si>
  <si>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</si>
  <si>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</si>
  <si>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</si>
  <si>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</si>
  <si>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</si>
  <si>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</si>
  <si>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</si>
  <si>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</si>
  <si>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</si>
  <si>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</si>
  <si>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</si>
  <si>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</si>
  <si>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</si>
  <si>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</si>
  <si>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</si>
  <si>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</si>
  <si>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</si>
  <si>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</si>
  <si>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</si>
  <si>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</si>
  <si>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</si>
  <si>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</si>
  <si>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</si>
  <si>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</si>
  <si>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</si>
  <si>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</si>
  <si>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</si>
  <si>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</si>
  <si>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</si>
  <si>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</si>
  <si>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</si>
  <si>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</si>
  <si>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</si>
  <si>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</si>
  <si>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</si>
  <si>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</si>
  <si>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</si>
  <si>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</si>
  <si>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</si>
  <si>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</si>
  <si>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</si>
  <si>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</si>
  <si>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</si>
  <si>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</si>
  <si>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</si>
  <si>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</si>
  <si>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</si>
  <si>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</si>
  <si>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</si>
  <si>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</si>
  <si>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</si>
  <si>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</si>
  <si>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</si>
  <si>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</si>
  <si>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</si>
  <si>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</si>
  <si>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</si>
  <si>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</si>
  <si>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</si>
  <si>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</si>
  <si>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</si>
  <si>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</si>
  <si>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</si>
  <si>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</si>
  <si>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</si>
  <si>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</si>
  <si>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</si>
  <si>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</si>
  <si>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</si>
  <si>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</si>
  <si>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</si>
  <si>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</si>
  <si>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</si>
  <si>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</si>
  <si>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</si>
  <si>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</si>
  <si>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</si>
  <si>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</si>
  <si>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</si>
  <si>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</si>
  <si>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</si>
  <si>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</si>
  <si>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</si>
  <si>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</si>
  <si>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</si>
  <si>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</si>
  <si>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</si>
  <si>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</si>
  <si>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</si>
  <si>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</si>
  <si>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</si>
  <si>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</si>
  <si>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</si>
  <si>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</si>
  <si>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</si>
  <si>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</si>
  <si>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</si>
  <si>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</si>
  <si>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</si>
  <si>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</si>
  <si>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</si>
  <si>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</si>
  <si>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</si>
  <si>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</si>
  <si>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</si>
  <si>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</si>
  <si>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</si>
  <si>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</si>
  <si>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</si>
  <si>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</si>
  <si>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</si>
  <si>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</si>
  <si>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</si>
  <si>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</si>
  <si>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</si>
  <si>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</si>
  <si>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</si>
  <si>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</si>
  <si>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</si>
  <si>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</si>
  <si>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</si>
  <si>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</si>
  <si>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</si>
  <si>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</si>
  <si>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</si>
  <si>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</si>
  <si>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</si>
  <si>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</si>
  <si>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</si>
  <si>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</si>
  <si>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</si>
  <si>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</si>
  <si>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</si>
  <si>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</si>
  <si>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</si>
  <si>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</si>
  <si>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</si>
  <si>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</si>
  <si>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</si>
  <si>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</si>
  <si>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</si>
  <si>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</si>
  <si>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</si>
  <si>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</si>
  <si>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</si>
  <si>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</si>
  <si>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</si>
  <si>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</si>
  <si>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</si>
  <si>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</si>
  <si>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</si>
  <si>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</si>
  <si>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</si>
  <si>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</si>
  <si>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</si>
  <si>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</si>
  <si>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</si>
  <si>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</si>
  <si>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</si>
  <si>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</si>
  <si>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</si>
  <si>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</si>
  <si>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</si>
  <si>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</si>
  <si>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</si>
  <si>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</si>
  <si>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</si>
  <si>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</si>
  <si>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</si>
  <si>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</si>
  <si>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</si>
  <si>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</si>
  <si>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</si>
  <si>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</si>
  <si>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</si>
  <si>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</si>
  <si>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</si>
  <si>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</si>
  <si>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</si>
  <si>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</si>
  <si>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</si>
  <si>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</si>
  <si>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</si>
  <si>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</si>
  <si>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</si>
  <si>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</si>
  <si>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</si>
  <si>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</si>
  <si>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</si>
  <si>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</si>
  <si>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</si>
  <si>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</si>
  <si>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</si>
  <si>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</si>
  <si>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</si>
  <si>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</si>
  <si>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</si>
  <si>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</si>
  <si>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</si>
  <si>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</si>
  <si>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</si>
  <si>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</si>
  <si>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</si>
  <si>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</si>
  <si>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</si>
  <si>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</si>
  <si>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</si>
  <si>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</si>
  <si>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</si>
  <si>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</si>
  <si>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</si>
  <si>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</si>
  <si>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</si>
  <si>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</si>
  <si>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</si>
  <si>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</si>
  <si>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</si>
  <si>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</si>
  <si>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</si>
  <si>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</si>
  <si>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</si>
  <si>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</si>
  <si>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</si>
  <si>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</si>
  <si>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</si>
  <si>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</si>
  <si>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</si>
  <si>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</si>
  <si>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</si>
  <si>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</si>
  <si>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</si>
  <si>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</si>
  <si>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</si>
  <si>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</si>
  <si>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</si>
  <si>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</si>
  <si>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</si>
  <si>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</si>
  <si>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</si>
  <si>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</si>
  <si>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</si>
  <si>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</si>
  <si>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</si>
  <si>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</si>
  <si>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</si>
  <si>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</si>
  <si>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</si>
  <si>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</si>
  <si>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</si>
  <si>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</si>
  <si>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</si>
  <si>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</si>
  <si>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</si>
  <si>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</si>
  <si>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</si>
  <si>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</si>
  <si>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</si>
  <si>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</si>
  <si>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</si>
  <si>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</si>
  <si>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</si>
  <si>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</si>
  <si>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</si>
  <si>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</si>
  <si>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</si>
  <si>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</si>
  <si>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</si>
  <si>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</si>
  <si>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</si>
  <si>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</si>
  <si>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</si>
  <si>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</si>
  <si>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</si>
  <si>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</si>
  <si>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</si>
  <si>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</si>
  <si>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</si>
  <si>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</si>
  <si>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</si>
  <si>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</si>
  <si>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</si>
  <si>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</si>
  <si>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</si>
  <si>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</si>
  <si>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</si>
  <si>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</si>
  <si>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</si>
  <si>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</si>
  <si>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</si>
  <si>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</si>
  <si>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</si>
  <si>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</si>
  <si>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</si>
  <si>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</si>
  <si>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</si>
  <si>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</si>
  <si>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</si>
  <si>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</si>
  <si>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</si>
  <si>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</si>
  <si>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</si>
  <si>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</si>
  <si>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</si>
  <si>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</si>
  <si>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</si>
  <si>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</si>
  <si>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</si>
  <si>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</si>
  <si>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</si>
  <si>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</si>
  <si>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</si>
  <si>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</si>
  <si>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</si>
  <si>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</si>
  <si>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</si>
  <si>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</si>
  <si>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</si>
  <si>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</si>
  <si>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</si>
  <si>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</si>
  <si>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</si>
  <si>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</si>
  <si>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</si>
  <si>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</si>
  <si>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</si>
  <si>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</si>
  <si>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</si>
  <si>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</si>
  <si>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</si>
  <si>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</si>
  <si>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</si>
  <si>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</si>
  <si>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</si>
  <si>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</si>
  <si>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</si>
  <si>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</si>
  <si>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</si>
  <si>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</si>
  <si>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</si>
  <si>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</si>
  <si>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</si>
  <si>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</si>
  <si>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</si>
  <si>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</si>
  <si>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</si>
  <si>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</si>
  <si>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</si>
  <si>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</si>
  <si>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</si>
  <si>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</si>
  <si>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</si>
  <si>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</si>
  <si>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</si>
  <si>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</si>
  <si>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</si>
  <si>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</si>
  <si>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</si>
  <si>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</si>
  <si>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</si>
  <si>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</si>
  <si>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</si>
  <si>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</si>
  <si>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</si>
  <si>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</si>
  <si>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</si>
  <si>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</si>
  <si>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</si>
  <si>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</si>
  <si>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</si>
  <si>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</si>
  <si>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</si>
  <si>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</si>
  <si>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</si>
  <si>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</si>
  <si>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</si>
  <si>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</si>
  <si>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</si>
  <si>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</si>
  <si>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</si>
  <si>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</si>
  <si>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</si>
  <si>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</si>
  <si>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</si>
  <si>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</si>
  <si>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</si>
  <si>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</si>
  <si>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</si>
  <si>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</si>
  <si>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</si>
  <si>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</si>
  <si>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</si>
  <si>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</si>
  <si>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</si>
  <si>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</si>
  <si>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</si>
  <si>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</si>
  <si>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</si>
  <si>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</si>
  <si>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</si>
  <si>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</si>
  <si>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</si>
  <si>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</si>
  <si>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</si>
  <si>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</si>
  <si>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</si>
  <si>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</si>
  <si>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</si>
  <si>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</si>
  <si>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</si>
  <si>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</si>
  <si>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</si>
  <si>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</si>
  <si>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</si>
  <si>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</si>
  <si>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</si>
  <si>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</si>
  <si>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</si>
  <si>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</si>
  <si>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</si>
  <si>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</si>
  <si>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</si>
  <si>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</si>
  <si>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</si>
  <si>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</si>
  <si>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</si>
  <si>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</si>
  <si>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</si>
  <si>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</si>
  <si>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</si>
  <si>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</si>
  <si>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</si>
  <si>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</si>
  <si>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</si>
  <si>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</si>
  <si>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</si>
  <si>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</si>
  <si>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</si>
  <si>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</si>
  <si>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</si>
  <si>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</si>
  <si>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</si>
  <si>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</si>
  <si>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</si>
  <si>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</si>
  <si>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</si>
  <si>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</si>
  <si>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</si>
  <si>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</si>
  <si>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</si>
  <si>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</si>
  <si>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</si>
  <si>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</si>
  <si>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</si>
  <si>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</si>
  <si>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</si>
  <si>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</si>
  <si>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</si>
  <si>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</si>
  <si>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</si>
  <si>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</si>
  <si>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</si>
  <si>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</si>
  <si>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</si>
  <si>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</si>
  <si>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</si>
  <si>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</si>
  <si>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</si>
  <si>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</si>
  <si>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</si>
  <si>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</si>
  <si>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</si>
  <si>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</si>
  <si>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</si>
  <si>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</si>
  <si>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</si>
  <si>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</si>
  <si>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</si>
  <si>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</si>
  <si>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</si>
  <si>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</si>
  <si>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</si>
  <si>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</si>
  <si>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</si>
  <si>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</si>
  <si>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</si>
  <si>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</si>
  <si>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</si>
  <si>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</si>
  <si>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</si>
  <si>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</si>
  <si>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</si>
  <si>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</si>
  <si>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</si>
  <si>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</si>
  <si>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</si>
  <si>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</si>
  <si>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</si>
  <si>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</si>
  <si>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</si>
  <si>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</si>
  <si>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</si>
  <si>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</si>
  <si>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</si>
  <si>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</si>
  <si>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</si>
  <si>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</si>
  <si>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</si>
  <si>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</si>
  <si>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</si>
  <si>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</si>
  <si>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</si>
  <si>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</si>
  <si>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</si>
  <si>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</si>
  <si>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</si>
  <si>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</si>
  <si>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</si>
  <si>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</si>
  <si>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</si>
  <si>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</si>
  <si>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</si>
  <si>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</si>
  <si>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</si>
  <si>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</si>
  <si>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</si>
  <si>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</si>
  <si>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</si>
  <si>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</si>
  <si>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</si>
  <si>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</si>
  <si>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</si>
  <si>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</si>
  <si>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</si>
  <si>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</si>
  <si>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</si>
  <si>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</si>
  <si>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</si>
  <si>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</si>
  <si>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</si>
  <si>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</si>
  <si>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</si>
  <si>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</si>
  <si>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</si>
  <si>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</si>
  <si>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</si>
  <si>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</si>
  <si>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</si>
  <si>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</si>
  <si>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</si>
  <si>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</si>
  <si>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</si>
  <si>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</si>
  <si>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</si>
  <si>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</si>
  <si>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</si>
  <si>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</si>
  <si>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</si>
  <si>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</si>
  <si>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</si>
  <si>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</si>
  <si>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</si>
  <si>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</si>
  <si>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</si>
  <si>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</si>
  <si>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</si>
  <si>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</si>
  <si>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</si>
  <si>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</si>
  <si>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</si>
  <si>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</si>
  <si>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</si>
  <si>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</si>
  <si>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</si>
  <si>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</si>
  <si>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</si>
  <si>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</si>
  <si>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</si>
  <si>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</si>
  <si>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</si>
  <si>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</si>
  <si>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</si>
  <si>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</si>
  <si>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</si>
  <si>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</si>
  <si>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</si>
  <si>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</si>
  <si>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</si>
  <si>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</si>
  <si>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</si>
  <si>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</si>
  <si>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</si>
  <si>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</si>
  <si>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</si>
  <si>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</si>
  <si>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</si>
  <si>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</si>
  <si>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</si>
  <si>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</si>
  <si>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</si>
  <si>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</si>
  <si>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</si>
  <si>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</si>
  <si>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</si>
  <si>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</si>
  <si>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</si>
  <si>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</si>
  <si>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</si>
  <si>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</si>
  <si>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</si>
  <si>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</si>
  <si>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</si>
  <si>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</si>
  <si>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</si>
  <si>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</si>
  <si>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</si>
  <si>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</si>
  <si>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</si>
  <si>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</si>
  <si>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</si>
  <si>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</si>
  <si>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</si>
  <si>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</si>
  <si>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</si>
  <si>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</si>
  <si>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</si>
  <si>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</si>
  <si>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</si>
  <si>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</si>
  <si>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</si>
  <si>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</si>
  <si>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</si>
  <si>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</si>
  <si>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</si>
  <si>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</si>
  <si>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</si>
  <si>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</si>
  <si>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</si>
  <si>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</si>
  <si>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</si>
  <si>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</si>
  <si>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</si>
  <si>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</si>
  <si>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</si>
  <si>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</si>
  <si>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</si>
  <si>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</si>
  <si>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</si>
  <si>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</si>
  <si>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</si>
  <si>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</si>
  <si>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</si>
  <si>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</si>
  <si>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</si>
  <si>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</si>
  <si>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</si>
  <si>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</si>
  <si>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</si>
  <si>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</si>
  <si>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</si>
  <si>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</si>
  <si>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</si>
  <si>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</si>
  <si>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</si>
  <si>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</si>
  <si>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</si>
  <si>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</si>
  <si>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</si>
  <si>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</si>
  <si>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</si>
  <si>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</si>
  <si>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</si>
  <si>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</si>
  <si>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</si>
  <si>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</si>
  <si>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</si>
  <si>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</si>
  <si>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</si>
  <si>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</si>
  <si>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</si>
  <si>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</si>
  <si>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</si>
  <si>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</si>
  <si>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</si>
  <si>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</si>
  <si>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</si>
  <si>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</si>
  <si>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</si>
  <si>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</si>
  <si>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</si>
  <si>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</si>
  <si>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</si>
  <si>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</si>
  <si>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</si>
  <si>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</si>
  <si>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</si>
  <si>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</si>
  <si>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</si>
  <si>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</si>
  <si>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</si>
  <si>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</si>
  <si>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</si>
  <si>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</si>
  <si>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</si>
  <si>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</si>
  <si>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</si>
  <si>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</si>
  <si>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</si>
  <si>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</si>
  <si>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</si>
  <si>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</si>
  <si>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</si>
  <si>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</si>
  <si>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</si>
  <si>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</si>
  <si>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</si>
  <si>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</si>
  <si>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</si>
  <si>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</si>
  <si>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</si>
  <si>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</si>
  <si>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</si>
  <si>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</si>
  <si>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</si>
  <si>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</si>
  <si>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</si>
  <si>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</si>
  <si>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</si>
  <si>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</si>
  <si>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</si>
  <si>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</si>
  <si>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</si>
  <si>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</si>
  <si>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</si>
  <si>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</si>
  <si>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</si>
  <si>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</si>
  <si>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</si>
  <si>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</si>
  <si>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</si>
  <si>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</si>
  <si>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</si>
  <si>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</si>
  <si>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</si>
  <si>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</si>
  <si>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</si>
  <si>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</si>
  <si>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</si>
  <si>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</si>
  <si>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</si>
  <si>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</si>
  <si>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</si>
  <si>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</si>
  <si>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</si>
  <si>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</si>
  <si>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</si>
  <si>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</si>
  <si>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</si>
  <si>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</si>
  <si>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</si>
  <si>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</si>
  <si>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</si>
  <si>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</si>
  <si>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</si>
  <si>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</si>
  <si>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</si>
  <si>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</si>
  <si>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</si>
  <si>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</si>
  <si>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</si>
  <si>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</si>
  <si>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</si>
  <si>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</si>
  <si>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</si>
  <si>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</si>
  <si>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</si>
  <si>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</si>
  <si>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</si>
  <si>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</si>
  <si>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</si>
  <si>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</si>
  <si>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</si>
  <si>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</si>
  <si>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</si>
  <si>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</si>
  <si>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</si>
  <si>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</si>
  <si>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</si>
  <si>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</si>
  <si>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</si>
  <si>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</si>
  <si>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</si>
  <si>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</si>
  <si>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</si>
  <si>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</si>
  <si>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</si>
  <si>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</si>
  <si>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</si>
  <si>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</si>
  <si>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</si>
  <si>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</si>
  <si>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</si>
  <si>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</si>
  <si>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</si>
  <si>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</si>
  <si>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</si>
  <si>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</si>
  <si>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</si>
  <si>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</si>
  <si>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</si>
  <si>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</si>
  <si>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</si>
  <si>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</si>
  <si>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</si>
  <si>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</si>
  <si>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</si>
  <si>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</si>
  <si>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</si>
  <si>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</si>
  <si>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</si>
  <si>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</si>
  <si>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</si>
  <si>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</si>
  <si>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</si>
  <si>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</si>
  <si>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</si>
  <si>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</si>
  <si>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</si>
  <si>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</si>
  <si>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</si>
  <si>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</si>
  <si>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</si>
  <si>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</si>
  <si>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</si>
  <si>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</si>
  <si>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</si>
  <si>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</si>
  <si>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</si>
  <si>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</si>
  <si>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</si>
  <si>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</si>
  <si>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</si>
  <si>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</si>
  <si>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</si>
  <si>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</si>
  <si>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</si>
  <si>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</si>
  <si>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</si>
  <si>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</si>
  <si>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</si>
  <si>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</si>
  <si>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</si>
  <si>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</si>
  <si>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</si>
  <si>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</si>
  <si>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</si>
  <si>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</si>
  <si>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</si>
  <si>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</si>
  <si>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</si>
  <si>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</si>
  <si>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</si>
  <si>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</si>
  <si>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</si>
  <si>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</si>
  <si>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</si>
  <si>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</si>
  <si>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</si>
  <si>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</si>
  <si>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</si>
  <si>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</si>
  <si>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</si>
  <si>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</si>
  <si>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</si>
  <si>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</si>
  <si>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</si>
  <si>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</si>
  <si>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</si>
  <si>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</si>
  <si>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</si>
  <si>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</si>
  <si>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</si>
  <si>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</si>
  <si>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</si>
  <si>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</si>
  <si>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</si>
  <si>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</si>
  <si>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</si>
  <si>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</si>
  <si>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</si>
  <si>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</si>
  <si>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</si>
  <si>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</si>
  <si>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</si>
  <si>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</si>
  <si>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</si>
  <si>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</si>
  <si>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</si>
  <si>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</si>
  <si>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</si>
  <si>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</si>
  <si>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</si>
  <si>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</si>
  <si>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</si>
  <si>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</si>
  <si>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</si>
  <si>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</si>
  <si>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</si>
  <si>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</si>
  <si>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</si>
  <si>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</si>
  <si>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</si>
  <si>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</si>
  <si>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</si>
  <si>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</si>
  <si>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</si>
  <si>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</si>
  <si>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</si>
  <si>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</si>
  <si>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</si>
  <si>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</si>
  <si>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</si>
  <si>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</si>
  <si>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</si>
  <si>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</si>
  <si>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</si>
  <si>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</si>
  <si>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</si>
  <si>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</si>
  <si>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</si>
  <si>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</si>
  <si>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</si>
  <si>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</si>
  <si>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</si>
  <si>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</si>
  <si>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</si>
  <si>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</si>
  <si>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</si>
  <si>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</si>
  <si>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</si>
  <si>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</si>
  <si>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</si>
  <si>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</si>
  <si>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</si>
  <si>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</si>
  <si>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</si>
  <si>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</si>
  <si>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</si>
  <si>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</si>
  <si>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</si>
  <si>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</si>
  <si>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</si>
  <si>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</si>
  <si>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</si>
  <si>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</si>
  <si>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</si>
  <si>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</si>
  <si>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</si>
  <si>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</si>
  <si>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</si>
  <si>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</si>
  <si>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</si>
  <si>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</si>
  <si>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</si>
  <si>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</si>
  <si>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</si>
  <si>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</si>
  <si>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</si>
  <si>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</si>
  <si>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</si>
  <si>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</si>
  <si>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</si>
  <si>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</si>
  <si>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</si>
  <si>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</si>
  <si>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</si>
  <si>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</si>
  <si>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</si>
  <si>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</si>
  <si>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</si>
  <si>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</si>
  <si>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</si>
  <si>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</si>
  <si>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</si>
  <si>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</si>
  <si>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</si>
  <si>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</si>
  <si>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</si>
  <si>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</si>
  <si>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</si>
  <si>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</si>
  <si>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</si>
  <si>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</si>
  <si>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</si>
  <si>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</si>
  <si>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</si>
  <si>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</si>
  <si>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</si>
  <si>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</si>
  <si>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</si>
  <si>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</si>
  <si>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</si>
  <si>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</si>
  <si>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</si>
  <si>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</si>
  <si>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</si>
  <si>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</si>
  <si>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</si>
  <si>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</si>
  <si>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</si>
  <si>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</si>
  <si>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</si>
  <si>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</si>
  <si>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</si>
  <si>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</si>
  <si>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</si>
  <si>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</si>
  <si>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</si>
  <si>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</si>
  <si>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</si>
  <si>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</si>
  <si>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</si>
  <si>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</si>
  <si>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</si>
  <si>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</si>
  <si>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</si>
  <si>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</si>
  <si>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</si>
  <si>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</si>
  <si>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</si>
  <si>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</si>
  <si>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</si>
  <si>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</si>
  <si>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</si>
  <si>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</si>
  <si>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</si>
  <si>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</si>
  <si>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</si>
  <si>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</si>
  <si>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</si>
  <si>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</si>
  <si>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</si>
  <si>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</si>
  <si>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</si>
  <si>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</si>
  <si>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</si>
  <si>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</si>
  <si>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</si>
  <si>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</si>
  <si>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</si>
  <si>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</si>
  <si>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</si>
  <si>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</si>
  <si>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</si>
  <si>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</si>
  <si>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</si>
  <si>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</si>
  <si>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</si>
  <si>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</si>
  <si>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</si>
  <si>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</si>
  <si>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</si>
  <si>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</si>
  <si>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</si>
  <si>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</si>
  <si>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</si>
  <si>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</si>
  <si>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</si>
  <si>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</si>
  <si>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</si>
  <si>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</si>
  <si>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</si>
  <si>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</si>
  <si>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</si>
  <si>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</si>
  <si>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</si>
  <si>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</si>
  <si>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</si>
  <si>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</si>
  <si>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</si>
  <si>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</si>
  <si>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</si>
  <si>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</si>
  <si>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</si>
  <si>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</si>
  <si>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</si>
  <si>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</si>
  <si>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</si>
  <si>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</si>
  <si>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</si>
  <si>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</si>
  <si>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</si>
  <si>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</si>
  <si>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</si>
  <si>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</si>
  <si>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</si>
  <si>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</si>
  <si>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</si>
  <si>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</si>
  <si>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</si>
  <si>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</si>
  <si>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</si>
  <si>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</si>
  <si>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</si>
  <si>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</si>
  <si>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</si>
  <si>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</si>
  <si>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</si>
  <si>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</si>
  <si>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</si>
  <si>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</si>
  <si>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</si>
  <si>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</si>
  <si>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</si>
  <si>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</si>
  <si>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</si>
  <si>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</si>
  <si>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</si>
  <si>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</si>
  <si>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</si>
  <si>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</si>
  <si>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</si>
  <si>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</si>
  <si>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</si>
  <si>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</si>
  <si>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</si>
  <si>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</si>
  <si>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</si>
  <si>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</si>
  <si>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</si>
  <si>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</si>
  <si>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</si>
  <si>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</si>
  <si>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</si>
  <si>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</si>
  <si>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</si>
  <si>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</si>
  <si>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</si>
  <si>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</si>
  <si>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</si>
  <si>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</si>
  <si>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</si>
  <si>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</si>
  <si>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</si>
  <si>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</si>
  <si>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</si>
  <si>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</si>
  <si>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</si>
  <si>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</si>
  <si>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</si>
  <si>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</si>
  <si>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</si>
  <si>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</si>
  <si>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</si>
  <si>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</si>
  <si>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</si>
  <si>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</si>
  <si>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</si>
  <si>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</si>
  <si>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</si>
  <si>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</si>
  <si>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</si>
  <si>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</si>
  <si>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</si>
  <si>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</si>
  <si>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</si>
  <si>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</si>
  <si>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</si>
  <si>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</si>
  <si>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</si>
  <si>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</si>
  <si>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</si>
  <si>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</si>
  <si>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</si>
  <si>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</si>
  <si>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</si>
  <si>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</si>
  <si>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</si>
  <si>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</si>
  <si>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</si>
  <si>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</si>
  <si>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</si>
  <si>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</si>
  <si>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</si>
  <si>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</si>
  <si>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</si>
  <si>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</si>
  <si>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</si>
  <si>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</si>
  <si>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</si>
  <si>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</si>
  <si>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</si>
  <si>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</si>
  <si>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</si>
  <si>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</si>
  <si>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</si>
  <si>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</si>
  <si>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</si>
  <si>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</si>
  <si>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</si>
  <si>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</si>
  <si>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</si>
  <si>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</si>
  <si>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</si>
  <si>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</si>
  <si>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</si>
  <si>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</si>
  <si>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</si>
  <si>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</si>
  <si>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</si>
  <si>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</si>
  <si>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</si>
  <si>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</si>
  <si>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</si>
  <si>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</si>
  <si>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</si>
  <si>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</si>
  <si>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</si>
  <si>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</si>
  <si>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</si>
  <si>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</si>
  <si>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</si>
  <si>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</si>
  <si>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</si>
  <si>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</si>
  <si>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</si>
  <si>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</si>
  <si>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</si>
  <si>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</si>
  <si>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</si>
  <si>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</si>
  <si>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</si>
  <si>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</si>
  <si>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</si>
  <si>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</si>
  <si>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</si>
  <si>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</si>
  <si>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</si>
  <si>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</si>
  <si>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</si>
  <si>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</si>
  <si>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</si>
  <si>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</si>
  <si>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</si>
  <si>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</si>
  <si>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</si>
  <si>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</si>
  <si>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</si>
  <si>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</si>
  <si>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</si>
  <si>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</si>
  <si>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</si>
  <si>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</si>
  <si>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</si>
  <si>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</si>
  <si>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</si>
  <si>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</si>
  <si>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</si>
  <si>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</si>
  <si>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</si>
  <si>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</si>
  <si>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</si>
  <si>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</si>
  <si>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</si>
  <si>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</si>
  <si>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</si>
  <si>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</si>
  <si>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</si>
  <si>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</si>
  <si>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</si>
  <si>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</si>
  <si>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</si>
  <si>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</si>
  <si>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</si>
  <si>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</si>
  <si>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</si>
  <si>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</si>
  <si>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</si>
  <si>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</si>
  <si>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</si>
  <si>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</si>
  <si>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</si>
  <si>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</si>
  <si>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</si>
  <si>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</si>
  <si>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</si>
  <si>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</si>
  <si>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</si>
  <si>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</si>
  <si>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</si>
  <si>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</si>
  <si>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</si>
  <si>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</si>
  <si>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</si>
  <si>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</si>
  <si>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</si>
  <si>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</si>
  <si>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</si>
  <si>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</si>
  <si>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</si>
  <si>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</si>
  <si>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</si>
  <si>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</si>
  <si>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</si>
  <si>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</si>
  <si>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</si>
  <si>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</si>
  <si>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</si>
  <si>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</si>
  <si>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</si>
  <si>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</si>
  <si>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</si>
  <si>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</si>
  <si>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</si>
  <si>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</si>
  <si>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</si>
  <si>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</si>
  <si>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</si>
  <si>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</si>
  <si>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</si>
  <si>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</si>
  <si>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</si>
  <si>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</si>
  <si>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</si>
  <si>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</si>
  <si>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</si>
  <si>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</si>
  <si>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</si>
  <si>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</si>
  <si>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</si>
  <si>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</si>
  <si>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</si>
  <si>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</si>
  <si>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</si>
  <si>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</si>
  <si>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</si>
  <si>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</si>
  <si>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</si>
  <si>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</si>
  <si>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</si>
  <si>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</si>
  <si>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</si>
  <si>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</si>
  <si>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</si>
  <si>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</si>
  <si>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</si>
  <si>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</si>
  <si>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</si>
  <si>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</si>
  <si>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</si>
  <si>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</si>
  <si>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</si>
  <si>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</si>
  <si>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</si>
  <si>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</si>
  <si>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</si>
  <si>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</si>
  <si>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</si>
  <si>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</si>
  <si>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</si>
  <si>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</si>
  <si>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</si>
  <si>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</si>
  <si>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</si>
  <si>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</si>
  <si>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</si>
  <si>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</si>
  <si>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</si>
  <si>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</si>
  <si>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</si>
  <si>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</si>
  <si>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</si>
  <si>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</si>
  <si>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</si>
  <si>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</si>
  <si>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</si>
  <si>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</si>
  <si>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</si>
  <si>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</si>
  <si>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</si>
  <si>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</si>
  <si>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</si>
  <si>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</si>
  <si>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</si>
  <si>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</si>
  <si>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</si>
  <si>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</si>
  <si>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</si>
  <si>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</si>
  <si>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</si>
  <si>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</si>
  <si>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</si>
  <si>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</si>
  <si>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</si>
  <si>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</si>
  <si>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</si>
  <si>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</si>
  <si>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</si>
  <si>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</si>
  <si>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</si>
  <si>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</si>
  <si>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</si>
  <si>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</si>
  <si>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</si>
  <si>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</si>
  <si>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</si>
  <si>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</si>
  <si>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</si>
  <si>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</si>
  <si>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</si>
  <si>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</si>
  <si>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</si>
  <si>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</si>
  <si>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</si>
  <si>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</si>
  <si>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</si>
  <si>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</si>
  <si>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</si>
  <si>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</si>
  <si>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</si>
  <si>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</si>
  <si>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</si>
  <si>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</si>
  <si>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</si>
  <si>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</si>
  <si>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</si>
  <si>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</si>
  <si>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</si>
  <si>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</si>
  <si>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</si>
  <si>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</si>
  <si>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</si>
  <si>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</si>
  <si>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</si>
  <si>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</si>
  <si>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</si>
  <si>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</si>
  <si>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</si>
  <si>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</si>
  <si>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</si>
  <si>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</si>
  <si>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</si>
  <si>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</si>
  <si>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</si>
  <si>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</si>
  <si>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</si>
  <si>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</si>
  <si>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</si>
  <si>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</si>
  <si>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</si>
  <si>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</si>
  <si>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</si>
  <si>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</si>
  <si>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</si>
  <si>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</si>
  <si>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</si>
  <si>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</si>
  <si>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</si>
  <si>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</si>
  <si>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</si>
  <si>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</si>
  <si>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</si>
  <si>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</si>
  <si>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</si>
  <si>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</si>
  <si>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</si>
  <si>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</si>
  <si>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</si>
  <si>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</si>
  <si>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</si>
  <si>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</si>
  <si>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</si>
  <si>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</si>
  <si>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</si>
  <si>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</si>
  <si>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</si>
  <si>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</si>
  <si>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</si>
  <si>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</si>
  <si>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</si>
  <si>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</si>
  <si>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</si>
  <si>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</si>
  <si>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</si>
  <si>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</si>
  <si>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</si>
  <si>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</si>
  <si>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</si>
  <si>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</si>
  <si>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</si>
  <si>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</si>
  <si>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</si>
  <si>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</si>
  <si>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</si>
  <si>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</si>
  <si>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</si>
  <si>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</si>
  <si>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</si>
  <si>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</si>
  <si>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</si>
  <si>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</si>
  <si>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</si>
  <si>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</si>
  <si>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</si>
  <si>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</si>
  <si>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</si>
  <si>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</si>
  <si>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</si>
  <si>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</si>
  <si>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</si>
  <si>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</si>
  <si>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</si>
  <si>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</si>
  <si>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</si>
  <si>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</si>
  <si>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</si>
  <si>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</si>
  <si>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</si>
  <si>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</si>
  <si>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</si>
  <si>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</si>
  <si>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</si>
  <si>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</si>
  <si>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</si>
  <si>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</si>
  <si>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</si>
  <si>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</si>
  <si>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</si>
  <si>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</si>
  <si>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</si>
  <si>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</si>
  <si>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</si>
  <si>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</si>
  <si>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</si>
  <si>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</si>
  <si>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</si>
  <si>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</si>
  <si>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</si>
  <si>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</si>
  <si>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</si>
  <si>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</si>
  <si>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</si>
  <si>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</si>
  <si>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</si>
  <si>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</si>
  <si>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</si>
  <si>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</si>
  <si>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</si>
  <si>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</si>
  <si>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</si>
  <si>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</si>
  <si>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</si>
  <si>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</si>
  <si>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</si>
  <si>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</si>
  <si>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</si>
  <si>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</si>
  <si>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</si>
  <si>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</si>
  <si>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</si>
  <si>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</si>
  <si>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</si>
  <si>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</si>
  <si>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</si>
  <si>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</si>
  <si>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</si>
  <si>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</si>
  <si>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</si>
  <si>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</si>
  <si>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</si>
  <si>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</si>
  <si>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</si>
  <si>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</si>
  <si>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</si>
  <si>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</si>
  <si>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</si>
  <si>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</si>
  <si>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</si>
  <si>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</si>
  <si>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</si>
  <si>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</si>
  <si>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</si>
  <si>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</si>
  <si>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</si>
  <si>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</si>
  <si>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</si>
  <si>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</si>
  <si>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</si>
  <si>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</si>
  <si>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</si>
  <si>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</si>
  <si>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</si>
  <si>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</si>
  <si>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</si>
  <si>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</si>
  <si>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</si>
  <si>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</si>
  <si>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</si>
  <si>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</si>
  <si>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</si>
  <si>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</si>
  <si>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</si>
  <si>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</si>
  <si>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</si>
  <si>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</si>
  <si>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</si>
  <si>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</si>
  <si>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</si>
  <si>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</si>
  <si>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</si>
  <si>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</si>
  <si>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</si>
  <si>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</si>
  <si>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</si>
  <si>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</si>
  <si>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</si>
  <si>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</si>
  <si>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</si>
  <si>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</si>
  <si>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</si>
  <si>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</si>
  <si>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</si>
  <si>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</si>
  <si>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</si>
  <si>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</si>
  <si>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</si>
  <si>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</si>
  <si>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</si>
  <si>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</si>
  <si>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</si>
  <si>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</si>
  <si>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</si>
  <si>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</si>
  <si>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</si>
  <si>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</si>
  <si>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</si>
  <si>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</si>
  <si>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</si>
  <si>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</si>
  <si>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</si>
  <si>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</si>
  <si>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</si>
  <si>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</si>
  <si>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</si>
  <si>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</si>
  <si>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</si>
  <si>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</si>
  <si>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</si>
  <si>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</si>
  <si>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</si>
  <si>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</si>
  <si>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</si>
  <si>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</si>
  <si>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</si>
  <si>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</si>
  <si>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</si>
  <si>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</si>
  <si>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</si>
  <si>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</si>
  <si>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</si>
  <si>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</si>
  <si>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</si>
  <si>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</si>
  <si>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</si>
  <si>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</si>
  <si>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</si>
  <si>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</si>
  <si>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</si>
  <si>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</si>
  <si>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</si>
  <si>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</si>
  <si>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</si>
  <si>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</si>
  <si>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</si>
  <si>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</si>
  <si>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</si>
  <si>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</si>
  <si>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</si>
  <si>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</si>
  <si>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</si>
  <si>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</si>
  <si>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</si>
  <si>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</si>
  <si>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</si>
  <si>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</si>
  <si>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</si>
  <si>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</si>
  <si>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</si>
  <si>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</si>
  <si>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</si>
  <si>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</si>
  <si>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</si>
  <si>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</si>
  <si>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</si>
  <si>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</si>
  <si>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</si>
  <si>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</si>
  <si>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</si>
  <si>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</si>
  <si>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</si>
  <si>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</si>
  <si>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</si>
  <si>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</si>
  <si>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</si>
  <si>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</si>
  <si>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</si>
  <si>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</si>
  <si>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</si>
  <si>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</si>
  <si>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</si>
  <si>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</si>
  <si>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</si>
  <si>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</si>
  <si>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</si>
  <si>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</si>
  <si>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</si>
  <si>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</si>
  <si>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</si>
  <si>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</si>
  <si>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</si>
  <si>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</si>
  <si>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</si>
  <si>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</si>
  <si>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</si>
  <si>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</si>
  <si>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</si>
  <si>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</si>
  <si>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</si>
  <si>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</si>
  <si>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</si>
  <si>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</si>
  <si>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</si>
  <si>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</si>
  <si>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</si>
  <si>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</si>
  <si>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</si>
  <si>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</si>
  <si>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</si>
  <si>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</si>
  <si>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</si>
  <si>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</si>
  <si>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</si>
  <si>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</si>
  <si>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</si>
  <si>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</si>
  <si>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</si>
  <si>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</si>
  <si>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</si>
  <si>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</si>
  <si>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</si>
  <si>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</si>
  <si>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</si>
  <si>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</si>
  <si>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</si>
  <si>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</si>
  <si>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</si>
  <si>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</si>
  <si>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</si>
  <si>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</si>
  <si>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</si>
  <si>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</si>
  <si>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</si>
  <si>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</si>
  <si>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</si>
  <si>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</si>
  <si>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</si>
  <si>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</si>
  <si>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</si>
  <si>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</si>
  <si>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</si>
  <si>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</si>
  <si>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</si>
  <si>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</si>
  <si>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</si>
  <si>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</si>
  <si>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</si>
  <si>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</si>
  <si>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</si>
  <si>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</si>
  <si>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</si>
  <si>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</si>
  <si>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</si>
  <si>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</si>
  <si>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</si>
  <si>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</si>
  <si>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</si>
  <si>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</si>
  <si>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</si>
  <si>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</si>
  <si>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</si>
  <si>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</si>
  <si>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</si>
  <si>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</si>
  <si>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</si>
  <si>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</si>
  <si>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</si>
  <si>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</si>
  <si>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</si>
  <si>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</si>
  <si>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</si>
  <si>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</si>
  <si>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</si>
  <si>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</si>
  <si>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</si>
  <si>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</si>
  <si>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</si>
  <si>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</si>
  <si>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</si>
  <si>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</si>
  <si>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</si>
  <si>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</si>
  <si>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</si>
  <si>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</si>
  <si>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</si>
  <si>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</si>
  <si>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</si>
  <si>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</si>
  <si>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</si>
  <si>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</si>
  <si>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</si>
  <si>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</si>
  <si>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</si>
  <si>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</si>
  <si>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</si>
  <si>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</si>
  <si>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</si>
  <si>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</si>
  <si>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</si>
  <si>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</si>
  <si>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</si>
  <si>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</si>
  <si>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</si>
  <si>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</si>
  <si>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</si>
  <si>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</si>
  <si>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</si>
  <si>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</si>
  <si>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</si>
  <si>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</si>
  <si>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</si>
  <si>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</si>
  <si>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</si>
  <si>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</si>
  <si>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</si>
  <si>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</si>
  <si>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</si>
  <si>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</si>
  <si>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</si>
  <si>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</si>
  <si>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</si>
  <si>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</si>
  <si>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</si>
  <si>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</si>
  <si>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</si>
  <si>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</si>
  <si>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</si>
  <si>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</si>
  <si>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</si>
  <si>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</si>
  <si>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</si>
  <si>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</si>
  <si>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</si>
  <si>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</si>
  <si>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</si>
  <si>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</si>
  <si>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</si>
  <si>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</si>
  <si>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</si>
  <si>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</si>
  <si>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</si>
  <si>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</si>
  <si>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</si>
  <si>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</si>
  <si>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</si>
  <si>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</si>
  <si>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</si>
  <si>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</si>
  <si>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</si>
  <si>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</si>
  <si>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</si>
  <si>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</si>
  <si>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</si>
  <si>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</si>
  <si>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</si>
  <si>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</si>
  <si>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</si>
  <si>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</si>
  <si>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</si>
  <si>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</si>
  <si>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</si>
  <si>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</si>
  <si>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</si>
  <si>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</si>
  <si>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</si>
  <si>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</si>
  <si>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</si>
  <si>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</si>
  <si>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</si>
  <si>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</si>
  <si>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</si>
  <si>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</si>
  <si>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</si>
  <si>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</si>
  <si>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</si>
  <si>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</si>
  <si>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</si>
  <si>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</si>
  <si>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</si>
  <si>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</si>
  <si>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</si>
  <si>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</si>
  <si>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</si>
  <si>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</si>
  <si>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</si>
  <si>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</si>
  <si>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</si>
  <si>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</si>
  <si>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</si>
  <si>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</si>
  <si>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</si>
  <si>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</si>
  <si>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</si>
  <si>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</si>
  <si>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</si>
  <si>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</si>
  <si>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</si>
  <si>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</si>
  <si>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</si>
  <si>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</si>
  <si>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</si>
  <si>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</si>
  <si>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</si>
  <si>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</si>
  <si>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</si>
  <si>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</si>
  <si>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</si>
  <si>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</si>
  <si>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</si>
  <si>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</si>
  <si>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</si>
  <si>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</si>
  <si>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</si>
  <si>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</si>
  <si>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</si>
  <si>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</si>
  <si>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</si>
  <si>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</si>
  <si>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</si>
  <si>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</si>
  <si>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</si>
  <si>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</si>
  <si>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</si>
  <si>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</si>
  <si>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</si>
  <si>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</si>
  <si>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</si>
  <si>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</si>
  <si>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</si>
  <si>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</si>
  <si>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</si>
  <si>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</si>
  <si>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</si>
  <si>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</si>
  <si>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</si>
  <si>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</si>
  <si>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</si>
  <si>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</si>
  <si>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</si>
  <si>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</si>
  <si>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</si>
  <si>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</si>
  <si>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</si>
  <si>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</si>
  <si>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</si>
  <si>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</si>
  <si>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</si>
  <si>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</si>
  <si>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</si>
  <si>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</si>
  <si>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</si>
  <si>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</si>
  <si>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</si>
  <si>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</si>
  <si>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</si>
  <si>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</si>
  <si>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</si>
  <si>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</si>
  <si>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</si>
  <si>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</si>
  <si>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</si>
  <si>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</si>
  <si>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</si>
  <si>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</si>
  <si>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</si>
  <si>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</si>
  <si>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</si>
  <si>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</si>
  <si>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</si>
  <si>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</si>
  <si>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</si>
  <si>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</si>
  <si>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</si>
  <si>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</si>
  <si>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</si>
  <si>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</si>
  <si>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</si>
  <si>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</si>
  <si>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</si>
  <si>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</si>
  <si>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</si>
  <si>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</si>
  <si>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</si>
  <si>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</si>
  <si>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</si>
  <si>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</si>
  <si>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</si>
  <si>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</si>
  <si>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</si>
  <si>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</si>
  <si>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</si>
  <si>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</si>
  <si>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</si>
  <si>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</si>
  <si>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</si>
  <si>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</si>
  <si>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</si>
  <si>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</si>
  <si>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</si>
  <si>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</si>
  <si>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</si>
  <si>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</si>
  <si>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</si>
  <si>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</si>
  <si>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</si>
  <si>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</si>
  <si>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</si>
  <si>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</si>
  <si>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</si>
  <si>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</si>
  <si>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</si>
  <si>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</si>
  <si>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</si>
  <si>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</si>
  <si>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</si>
  <si>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</si>
  <si>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</si>
  <si>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</si>
  <si>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</si>
  <si>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</si>
  <si>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</si>
  <si>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</si>
  <si>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</si>
  <si>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</si>
  <si>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</si>
  <si>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</si>
  <si>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</si>
  <si>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</si>
  <si>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</si>
  <si>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</si>
  <si>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</si>
  <si>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</si>
  <si>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</si>
  <si>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</si>
  <si>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</si>
  <si>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</si>
  <si>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</si>
  <si>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</si>
  <si>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</si>
  <si>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</si>
  <si>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</si>
  <si>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</si>
  <si>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</si>
  <si>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</si>
  <si>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</si>
  <si>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</si>
  <si>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</si>
  <si>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</si>
  <si>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</si>
  <si>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</si>
  <si>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</si>
  <si>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</si>
  <si>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</si>
  <si>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</si>
  <si>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</si>
  <si>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</si>
  <si>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</si>
  <si>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</si>
  <si>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</si>
  <si>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</si>
  <si>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</si>
  <si>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</si>
  <si>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</si>
  <si>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</si>
  <si>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</si>
  <si>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</si>
  <si>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</si>
  <si>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</si>
  <si>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</si>
  <si>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</si>
  <si>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</si>
  <si>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</si>
  <si>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</si>
  <si>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</si>
  <si>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</si>
  <si>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</si>
  <si>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</si>
  <si>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</si>
  <si>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</si>
  <si>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</si>
  <si>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</si>
  <si>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</si>
  <si>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</si>
  <si>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</si>
  <si>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</si>
  <si>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</si>
  <si>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</si>
  <si>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</si>
  <si>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</si>
  <si>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</si>
  <si>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</si>
  <si>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</si>
  <si>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</si>
  <si>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</si>
  <si>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</si>
  <si>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</si>
  <si>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</si>
  <si>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</si>
  <si>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</si>
  <si>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</si>
  <si>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</si>
  <si>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</si>
  <si>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</si>
  <si>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</si>
  <si>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</si>
  <si>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</si>
  <si>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</si>
  <si>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</si>
  <si>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</si>
  <si>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</si>
  <si>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</si>
  <si>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</si>
  <si>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</si>
  <si>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</si>
  <si>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</si>
  <si>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</si>
  <si>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</si>
  <si>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</si>
  <si>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</si>
  <si>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</si>
  <si>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</si>
  <si>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</si>
  <si>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</si>
  <si>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</si>
  <si>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</si>
  <si>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</si>
  <si>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</si>
  <si>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</si>
  <si>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</si>
  <si>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</si>
  <si>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</si>
  <si>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</si>
  <si>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</si>
  <si>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</si>
  <si>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</si>
  <si>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</si>
  <si>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</si>
  <si>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</si>
  <si>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</si>
  <si>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</si>
  <si>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</si>
  <si>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</si>
  <si>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</si>
  <si>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</si>
  <si>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</si>
  <si>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</si>
  <si>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</si>
  <si>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</si>
  <si>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</si>
  <si>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</si>
  <si>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</si>
  <si>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</si>
  <si>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</si>
  <si>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</si>
  <si>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</si>
  <si>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</si>
  <si>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</si>
  <si>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</si>
  <si>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</si>
  <si>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</si>
  <si>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</si>
  <si>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</si>
  <si>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</si>
  <si>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</si>
  <si>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</si>
  <si>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</si>
  <si>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</si>
  <si>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</si>
  <si>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</si>
  <si>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</si>
  <si>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</si>
  <si>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</si>
  <si>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</si>
  <si>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</si>
  <si>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</si>
  <si>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</si>
  <si>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</si>
  <si>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</si>
  <si>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</si>
  <si>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</si>
  <si>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</si>
  <si>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</si>
  <si>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</si>
  <si>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</si>
  <si>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</si>
  <si>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</si>
  <si>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</si>
  <si>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</si>
  <si>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</si>
  <si>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</si>
  <si>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</si>
  <si>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</si>
  <si>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</si>
  <si>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</si>
  <si>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</si>
  <si>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</si>
  <si>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</si>
  <si>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</si>
  <si>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</si>
  <si>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</si>
  <si>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</si>
  <si>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</si>
  <si>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</si>
  <si>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</si>
  <si>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</si>
  <si>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</si>
  <si>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</si>
  <si>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</si>
  <si>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</si>
  <si>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</si>
  <si>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</si>
  <si>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</si>
  <si>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</si>
  <si>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</si>
  <si>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</si>
  <si>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</si>
  <si>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</si>
  <si>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</si>
  <si>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</si>
  <si>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</si>
  <si>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</si>
  <si>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</si>
  <si>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</si>
  <si>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</si>
  <si>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</si>
  <si>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</si>
  <si>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</si>
  <si>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</si>
  <si>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</si>
  <si>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</si>
  <si>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</si>
  <si>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</si>
  <si>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</si>
  <si>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</si>
  <si>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</si>
  <si>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</si>
  <si>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</si>
  <si>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</si>
  <si>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</si>
  <si>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</si>
  <si>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</si>
  <si>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</si>
  <si>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</si>
  <si>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</si>
  <si>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</si>
  <si>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</si>
  <si>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</si>
  <si>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</si>
  <si>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</si>
  <si>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</si>
  <si>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</si>
  <si>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</si>
  <si>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</si>
  <si>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</si>
  <si>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</si>
  <si>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</si>
  <si>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</si>
  <si>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</si>
  <si>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</si>
  <si>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</si>
  <si>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</si>
  <si>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</si>
  <si>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</si>
  <si>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</si>
  <si>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</si>
  <si>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</si>
  <si>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</si>
  <si>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</si>
  <si>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</si>
  <si>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</si>
  <si>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</si>
  <si>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</si>
  <si>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</si>
  <si>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</si>
  <si>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</si>
  <si>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</si>
  <si>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</si>
  <si>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</si>
  <si>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</si>
  <si>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</si>
  <si>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</si>
  <si>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</si>
  <si>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</si>
  <si>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</si>
  <si>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</si>
  <si>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</si>
  <si>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</si>
  <si>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</si>
  <si>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</si>
  <si>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</si>
  <si>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</si>
  <si>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</si>
  <si>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</si>
  <si>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</si>
  <si>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</si>
  <si>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</si>
  <si>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</si>
  <si>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</si>
  <si>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</si>
  <si>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</si>
  <si>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</si>
  <si>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</si>
  <si>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</si>
  <si>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</si>
  <si>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</si>
  <si>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</si>
  <si>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</si>
  <si>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</si>
  <si>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</si>
  <si>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</si>
  <si>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</si>
  <si>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</si>
  <si>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</si>
  <si>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</si>
  <si>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</si>
  <si>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</si>
  <si>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</si>
  <si>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</si>
  <si>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</si>
  <si>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</si>
  <si>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</si>
  <si>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</si>
  <si>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</si>
  <si>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</si>
  <si>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</si>
  <si>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</si>
  <si>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</si>
  <si>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</si>
  <si>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</si>
  <si>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</si>
  <si>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</si>
  <si>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</si>
  <si>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</si>
  <si>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</si>
  <si>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</si>
  <si>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</si>
  <si>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</si>
  <si>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</si>
  <si>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</si>
  <si>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</si>
  <si>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</si>
  <si>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</si>
  <si>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</si>
  <si>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</si>
  <si>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</si>
  <si>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</si>
  <si>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</si>
  <si>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</si>
  <si>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</si>
  <si>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</si>
  <si>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</si>
  <si>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</si>
  <si>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</si>
  <si>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</si>
  <si>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</si>
  <si>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</si>
  <si>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</si>
  <si>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</si>
  <si>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</si>
  <si>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</si>
  <si>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</si>
  <si>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</si>
  <si>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</si>
  <si>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</si>
  <si>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</si>
  <si>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</si>
  <si>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</si>
  <si>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</si>
  <si>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</si>
  <si>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</si>
  <si>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</si>
  <si>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</si>
  <si>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</si>
  <si>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</si>
  <si>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</si>
  <si>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</si>
  <si>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</si>
  <si>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</si>
  <si>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</si>
  <si>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</si>
  <si>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</si>
  <si>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</si>
  <si>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</si>
  <si>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</si>
  <si>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</si>
  <si>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</si>
  <si>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</si>
  <si>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</si>
  <si>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</si>
  <si>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</si>
  <si>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</si>
  <si>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</si>
  <si>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</si>
  <si>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</si>
  <si>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</si>
  <si>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</si>
  <si>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</si>
  <si>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</si>
  <si>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</si>
  <si>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</si>
  <si>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</si>
  <si>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</si>
  <si>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</si>
  <si>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</si>
  <si>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</si>
  <si>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</si>
  <si>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</si>
  <si>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</si>
  <si>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</si>
  <si>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</si>
  <si>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</si>
  <si>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</si>
  <si>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</si>
  <si>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</si>
  <si>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</si>
  <si>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</si>
  <si>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</si>
  <si>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</si>
  <si>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</si>
  <si>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</si>
  <si>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</si>
  <si>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</si>
  <si>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</si>
  <si>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</si>
  <si>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</si>
  <si>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</si>
  <si>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</si>
  <si>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</si>
  <si>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</si>
  <si>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</si>
  <si>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</si>
  <si>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</si>
  <si>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</si>
  <si>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</si>
  <si>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</si>
  <si>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</si>
  <si>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</si>
  <si>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</si>
  <si>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</si>
  <si>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</si>
  <si>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</si>
  <si>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</si>
  <si>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</si>
  <si>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</si>
  <si>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</si>
  <si>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</si>
  <si>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</si>
  <si>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</si>
  <si>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</si>
  <si>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</si>
  <si>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</si>
  <si>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</si>
  <si>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</si>
  <si>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</si>
  <si>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</si>
  <si>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</si>
  <si>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</si>
  <si>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</si>
  <si>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</si>
  <si>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</si>
  <si>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</si>
  <si>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</si>
  <si>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</si>
  <si>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</si>
  <si>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</si>
  <si>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</si>
  <si>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</si>
  <si>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</si>
  <si>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</si>
  <si>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</si>
  <si>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</si>
  <si>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</si>
  <si>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</si>
  <si>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</si>
  <si>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</si>
  <si>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</si>
  <si>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</si>
  <si>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</si>
  <si>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</si>
  <si>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</si>
  <si>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</si>
  <si>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</si>
  <si>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</si>
  <si>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</si>
  <si>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</si>
  <si>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</si>
  <si>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</si>
  <si>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</si>
  <si>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</si>
  <si>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</si>
  <si>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</si>
  <si>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</si>
  <si>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</si>
  <si>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</si>
  <si>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</si>
  <si>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</si>
  <si>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</si>
  <si>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</si>
  <si>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</si>
  <si>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</si>
  <si>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</si>
  <si>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</si>
  <si>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</si>
  <si>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</si>
  <si>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</si>
  <si>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</si>
  <si>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</si>
  <si>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</si>
  <si>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</si>
  <si>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</si>
  <si>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</si>
  <si>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</si>
  <si>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</si>
  <si>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</si>
  <si>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</si>
  <si>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</si>
  <si>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</si>
  <si>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</si>
  <si>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</si>
  <si>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</si>
  <si>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</si>
  <si>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</si>
  <si>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</si>
  <si>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</si>
  <si>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</si>
  <si>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</si>
  <si>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</si>
  <si>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</si>
  <si>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</si>
  <si>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</si>
  <si>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</si>
  <si>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</si>
  <si>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</si>
  <si>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</si>
  <si>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</si>
  <si>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</si>
  <si>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</si>
  <si>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</si>
  <si>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</si>
  <si>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</si>
  <si>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</si>
  <si>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</si>
  <si>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</si>
  <si>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</si>
  <si>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</si>
  <si>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</si>
  <si>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</si>
  <si>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</si>
  <si>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</si>
  <si>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</si>
  <si>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</si>
  <si>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</si>
  <si>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</si>
  <si>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</si>
  <si>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</si>
  <si>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</si>
  <si>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</si>
  <si>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</si>
  <si>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</si>
  <si>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</si>
  <si>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</si>
  <si>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</si>
  <si>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</si>
  <si>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</si>
  <si>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</si>
  <si>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</si>
  <si>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</si>
  <si>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</si>
  <si>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</si>
  <si>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</si>
  <si>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</si>
  <si>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</si>
  <si>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</si>
  <si>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</si>
  <si>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</si>
  <si>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</si>
  <si>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</si>
  <si>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</si>
  <si>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</si>
  <si>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</si>
  <si>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</si>
  <si>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</si>
  <si>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</si>
  <si>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</si>
  <si>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</si>
  <si>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</si>
  <si>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</si>
  <si>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</si>
  <si>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</si>
  <si>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</si>
  <si>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</si>
  <si>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</si>
  <si>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</si>
  <si>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</si>
  <si>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</si>
  <si>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</si>
  <si>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</si>
  <si>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</si>
  <si>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</si>
  <si>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</si>
  <si>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</si>
  <si>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</si>
  <si>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</si>
  <si>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</si>
  <si>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</si>
  <si>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</si>
  <si>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</si>
  <si>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</si>
  <si>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</si>
  <si>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</si>
  <si>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</si>
  <si>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</si>
  <si>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</si>
  <si>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</si>
  <si>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</si>
  <si>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</si>
  <si>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</si>
  <si>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</si>
  <si>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</si>
  <si>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</si>
  <si>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</si>
  <si>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</si>
  <si>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</si>
  <si>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</si>
  <si>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</si>
  <si>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</si>
  <si>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</si>
  <si>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</si>
  <si>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</si>
  <si>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</si>
  <si>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</si>
  <si>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</si>
  <si>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</si>
  <si>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</si>
  <si>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</si>
  <si>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</si>
  <si>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</si>
  <si>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</si>
  <si>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</si>
  <si>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</si>
  <si>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</si>
  <si>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</si>
  <si>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</si>
  <si>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</si>
  <si>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</si>
  <si>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</si>
  <si>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</si>
  <si>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</si>
  <si>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</si>
  <si>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</si>
  <si>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</si>
  <si>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</si>
  <si>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</si>
  <si>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</si>
  <si>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</si>
  <si>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</si>
  <si>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</si>
  <si>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</si>
  <si>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</si>
  <si>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</si>
  <si>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</si>
  <si>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</si>
  <si>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</si>
  <si>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</si>
  <si>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</si>
  <si>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</si>
  <si>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</si>
  <si>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</si>
  <si>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</si>
  <si>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</si>
  <si>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</si>
  <si>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</si>
  <si>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</si>
  <si>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</si>
  <si>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</si>
  <si>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</si>
  <si>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</si>
  <si>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</si>
  <si>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</si>
  <si>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</si>
  <si>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</si>
  <si>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</si>
  <si>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</si>
  <si>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</si>
  <si>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</si>
  <si>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</si>
  <si>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</si>
  <si>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</si>
  <si>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</si>
  <si>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</si>
  <si>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</si>
  <si>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</si>
  <si>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</si>
  <si>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</si>
  <si>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</si>
  <si>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</si>
  <si>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</si>
  <si>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</si>
  <si>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</si>
  <si>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</si>
  <si>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</si>
  <si>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</si>
  <si>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</si>
  <si>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</si>
  <si>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</si>
  <si>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</si>
  <si>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</si>
  <si>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</si>
  <si>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</si>
  <si>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</si>
  <si>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</si>
  <si>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</si>
  <si>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</si>
  <si>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</si>
  <si>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</si>
  <si>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</si>
  <si>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</si>
  <si>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</si>
  <si>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</si>
  <si>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</si>
  <si>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</si>
  <si>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</si>
  <si>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</si>
  <si>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</si>
  <si>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</si>
  <si>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</si>
  <si>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</si>
  <si>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</si>
  <si>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</si>
  <si>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</si>
  <si>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</si>
  <si>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</si>
  <si>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</si>
  <si>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</si>
  <si>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</si>
  <si>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</si>
  <si>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</si>
  <si>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</si>
  <si>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</si>
  <si>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</si>
  <si>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</si>
  <si>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</si>
  <si>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</si>
  <si>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</si>
  <si>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</si>
  <si>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</si>
  <si>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</si>
  <si>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</si>
  <si>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</si>
  <si>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</si>
  <si>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</si>
  <si>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</si>
  <si>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</si>
  <si>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</si>
  <si>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</si>
  <si>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</si>
  <si>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</si>
  <si>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</si>
  <si>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</si>
  <si>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</si>
  <si>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</si>
  <si>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</si>
  <si>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</si>
  <si>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</si>
  <si>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</si>
  <si>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</si>
  <si>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</si>
  <si>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</si>
  <si>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</si>
  <si>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</si>
  <si>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</si>
  <si>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</si>
  <si>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</si>
  <si>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</si>
  <si>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</si>
  <si>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</si>
  <si>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</si>
  <si>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</si>
  <si>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</si>
  <si>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</si>
  <si>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</si>
  <si>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</si>
  <si>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</si>
  <si>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</si>
  <si>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</si>
  <si>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</si>
  <si>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</si>
  <si>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</si>
  <si>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</si>
  <si>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</si>
  <si>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</si>
  <si>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</si>
  <si>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</si>
  <si>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</si>
  <si>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</si>
  <si>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</si>
  <si>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</si>
  <si>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</si>
  <si>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</si>
  <si>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</si>
  <si>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</si>
  <si>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</si>
  <si>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</si>
  <si>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</si>
  <si>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</si>
  <si>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</si>
  <si>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</si>
  <si>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</si>
  <si>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</si>
  <si>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</si>
  <si>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</si>
  <si>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</si>
  <si>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</si>
  <si>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</si>
  <si>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</si>
  <si>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</si>
  <si>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</si>
  <si>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</si>
  <si>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</si>
  <si>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</si>
  <si>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</si>
  <si>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</si>
  <si>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</si>
  <si>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</si>
  <si>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</si>
  <si>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</si>
  <si>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</si>
  <si>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</si>
  <si>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</si>
  <si>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</si>
  <si>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</si>
  <si>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</si>
  <si>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</si>
  <si>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</si>
  <si>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</si>
  <si>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</si>
  <si>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</si>
  <si>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</si>
  <si>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</si>
  <si>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</si>
  <si>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</si>
  <si>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</si>
  <si>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</si>
  <si>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</si>
  <si>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</si>
  <si>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</si>
  <si>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</si>
  <si>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</si>
  <si>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</si>
  <si>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</si>
  <si>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</si>
  <si>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</si>
  <si>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</si>
  <si>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</si>
  <si>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</si>
  <si>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</si>
  <si>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</si>
  <si>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</si>
  <si>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</si>
  <si>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</si>
  <si>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</si>
  <si>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</si>
  <si>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</si>
  <si>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</si>
  <si>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</si>
  <si>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</si>
  <si>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</si>
  <si>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</si>
  <si>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</si>
  <si>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</si>
  <si>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</si>
  <si>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</si>
  <si>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</si>
  <si>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</si>
  <si>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</si>
  <si>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</si>
  <si>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</si>
  <si>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</si>
  <si>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</si>
  <si>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</si>
  <si>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</si>
  <si>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</si>
  <si>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</si>
  <si>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</si>
  <si>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</si>
  <si>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</si>
  <si>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</si>
  <si>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</si>
  <si>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</si>
  <si>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</si>
  <si>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</si>
  <si>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</si>
  <si>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</si>
  <si>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</si>
  <si>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</si>
  <si>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</si>
  <si>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</si>
  <si>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</si>
  <si>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</si>
  <si>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</si>
  <si>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</si>
  <si>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</si>
  <si>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</si>
  <si>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</si>
  <si>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</si>
  <si>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</si>
  <si>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</si>
  <si>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</si>
  <si>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</si>
  <si>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</si>
  <si>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</si>
  <si>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</si>
  <si>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</si>
  <si>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</si>
  <si>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</si>
  <si>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</si>
  <si>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</si>
  <si>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</si>
  <si>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</si>
  <si>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</si>
  <si>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</si>
  <si>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</si>
  <si>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</si>
  <si>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</si>
  <si>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</si>
  <si>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</si>
  <si>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</si>
  <si>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</si>
  <si>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</si>
  <si>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</si>
  <si>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</si>
  <si>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</si>
  <si>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</si>
  <si>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</si>
  <si>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</si>
  <si>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</si>
  <si>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</si>
  <si>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</si>
  <si>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</si>
  <si>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</si>
  <si>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</si>
  <si>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</si>
  <si>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</si>
  <si>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</si>
  <si>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</si>
  <si>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</si>
  <si>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</si>
  <si>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</si>
  <si>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</si>
  <si>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</si>
  <si>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</si>
  <si>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</si>
  <si>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</si>
  <si>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</si>
  <si>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</si>
  <si>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</si>
  <si>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</si>
  <si>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</si>
  <si>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</si>
  <si>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</si>
  <si>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</si>
  <si>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</si>
  <si>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</si>
  <si>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</si>
  <si>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</si>
  <si>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</si>
  <si>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</si>
  <si>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</si>
  <si>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</si>
  <si>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</si>
  <si>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</si>
  <si>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</si>
  <si>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</si>
  <si>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</si>
  <si>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</si>
  <si>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</si>
  <si>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</si>
  <si>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</si>
  <si>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</si>
  <si>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</si>
  <si>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</si>
  <si>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</si>
  <si>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</si>
  <si>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</si>
  <si>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</si>
  <si>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</si>
  <si>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</si>
  <si>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</si>
  <si>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</si>
  <si>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</si>
  <si>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</si>
  <si>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</si>
  <si>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</si>
  <si>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</si>
  <si>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</si>
  <si>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</si>
  <si>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</si>
  <si>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</si>
  <si>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</si>
  <si>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</si>
  <si>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</si>
  <si>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</si>
  <si>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</si>
  <si>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</si>
  <si>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</si>
  <si>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</si>
  <si>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</si>
  <si>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</si>
  <si>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</si>
  <si>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</si>
  <si>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</si>
  <si>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</si>
  <si>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</si>
  <si>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</si>
  <si>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</si>
  <si>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</si>
  <si>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</si>
  <si>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</si>
  <si>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</si>
  <si>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</si>
  <si>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</si>
  <si>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</si>
  <si>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</si>
  <si>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</si>
  <si>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</si>
  <si>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</si>
  <si>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</si>
  <si>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</si>
  <si>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</si>
  <si>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</si>
  <si>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</si>
  <si>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</si>
  <si>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</si>
  <si>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</si>
  <si>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</si>
  <si>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</si>
  <si>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</si>
  <si>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</si>
  <si>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</si>
  <si>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</si>
  <si>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</si>
  <si>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</si>
  <si>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</si>
  <si>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</si>
  <si>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</si>
  <si>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</si>
  <si>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</si>
  <si>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</si>
  <si>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</si>
  <si>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</si>
  <si>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</si>
  <si>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</si>
  <si>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</si>
  <si>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</si>
  <si>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</si>
  <si>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</si>
  <si>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</si>
  <si>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</si>
  <si>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</si>
  <si>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</si>
  <si>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</si>
  <si>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</si>
  <si>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</si>
  <si>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</si>
  <si>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</si>
  <si>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</si>
  <si>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</si>
  <si>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</si>
  <si>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</si>
  <si>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</si>
  <si>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</si>
  <si>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</si>
  <si>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</si>
  <si>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</si>
  <si>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</si>
  <si>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</si>
  <si>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</si>
  <si>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</si>
  <si>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</si>
  <si>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</si>
  <si>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</si>
  <si>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</si>
  <si>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</si>
  <si>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</si>
  <si>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</si>
  <si>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</si>
  <si>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</si>
  <si>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</si>
  <si>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</si>
  <si>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</si>
  <si>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</si>
  <si>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</si>
  <si>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</si>
  <si>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</si>
  <si>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</si>
  <si>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</si>
  <si>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</si>
  <si>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</si>
  <si>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</si>
  <si>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</si>
  <si>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</si>
  <si>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</si>
  <si>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</si>
  <si>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</si>
  <si>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</si>
  <si>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</si>
  <si>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</si>
  <si>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</si>
  <si>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</si>
  <si>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</si>
  <si>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</si>
  <si>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</si>
  <si>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</si>
  <si>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</si>
  <si>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</si>
  <si>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</si>
  <si>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</si>
  <si>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</si>
  <si>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</si>
  <si>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</si>
  <si>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</si>
  <si>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</si>
  <si>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</si>
  <si>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</si>
  <si>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</si>
  <si>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</si>
  <si>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</si>
  <si>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</si>
  <si>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</si>
  <si>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</si>
  <si>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</si>
  <si>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</si>
  <si>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</si>
  <si>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</si>
  <si>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</si>
  <si>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</si>
  <si>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</si>
  <si>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</si>
  <si>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</si>
  <si>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</si>
  <si>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</si>
  <si>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</si>
  <si>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</si>
  <si>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</si>
  <si>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</si>
  <si>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</si>
  <si>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</si>
  <si>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</si>
  <si>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</si>
  <si>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</si>
  <si>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</si>
  <si>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</si>
  <si>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</si>
  <si>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</si>
  <si>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</si>
  <si>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</si>
  <si>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</si>
  <si>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</si>
  <si>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</si>
  <si>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</si>
  <si>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</si>
  <si>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</si>
  <si>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</si>
  <si>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</si>
  <si>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</si>
  <si>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</si>
  <si>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</si>
  <si>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</si>
  <si>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</si>
  <si>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</si>
  <si>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</si>
  <si>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</si>
  <si>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</si>
  <si>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</si>
  <si>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</si>
  <si>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</si>
  <si>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</si>
  <si>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</si>
  <si>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</si>
  <si>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</si>
  <si>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</si>
  <si>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</si>
  <si>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</si>
  <si>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</si>
  <si>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</si>
  <si>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</si>
  <si>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</si>
  <si>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</si>
  <si>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</si>
  <si>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</si>
  <si>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</si>
  <si>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</si>
  <si>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</si>
  <si>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</si>
  <si>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</si>
  <si>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</si>
  <si>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</si>
  <si>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</si>
  <si>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</si>
  <si>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</si>
  <si>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</si>
  <si>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</si>
  <si>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</si>
  <si>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</si>
  <si>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</si>
  <si>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</si>
  <si>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</si>
  <si>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</si>
  <si>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</si>
  <si>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</si>
  <si>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</si>
  <si>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</si>
  <si>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</si>
  <si>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</si>
  <si>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</si>
  <si>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</si>
  <si>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</si>
  <si>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</si>
  <si>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</si>
  <si>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</si>
  <si>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</si>
  <si>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</si>
  <si>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</si>
  <si>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</si>
  <si>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</si>
  <si>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</si>
  <si>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</si>
  <si>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</si>
  <si>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</si>
  <si>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</si>
  <si>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</si>
  <si>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</si>
  <si>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</si>
  <si>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</si>
  <si>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</si>
  <si>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</si>
  <si>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</si>
  <si>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</si>
  <si>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</si>
  <si>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</si>
  <si>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</si>
  <si>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</si>
  <si>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</si>
  <si>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</si>
  <si>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</si>
  <si>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</si>
  <si>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</si>
  <si>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</si>
  <si>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</si>
  <si>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</si>
  <si>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</si>
  <si>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</si>
  <si>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</si>
  <si>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</si>
  <si>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</si>
  <si>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</si>
  <si>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</si>
  <si>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</si>
  <si>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</si>
  <si>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</si>
  <si>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</si>
  <si>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</si>
  <si>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</si>
  <si>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</si>
  <si>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</si>
  <si>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</si>
  <si>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</si>
  <si>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</si>
  <si>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</si>
  <si>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</si>
  <si>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</si>
  <si>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</si>
  <si>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</si>
  <si>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</si>
  <si>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</si>
  <si>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</si>
  <si>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</si>
  <si>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</si>
  <si>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</si>
  <si>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</si>
  <si>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</si>
  <si>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</si>
  <si>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</si>
  <si>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</si>
  <si>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</si>
  <si>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</si>
  <si>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</si>
  <si>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</si>
  <si>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</si>
  <si>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</si>
  <si>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</si>
  <si>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</si>
  <si>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</si>
  <si>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</si>
  <si>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</si>
  <si>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</si>
  <si>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</si>
  <si>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</si>
  <si>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</si>
  <si>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</si>
  <si>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</si>
  <si>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</si>
  <si>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</si>
  <si>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</si>
  <si>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</si>
  <si>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</si>
  <si>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</si>
  <si>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</si>
  <si>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</si>
  <si>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</si>
  <si>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</si>
  <si>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</si>
  <si>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</si>
  <si>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</si>
  <si>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</si>
  <si>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</si>
  <si>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</si>
  <si>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</si>
  <si>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</si>
  <si>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</si>
  <si>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</si>
  <si>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</si>
  <si>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</si>
  <si>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</si>
  <si>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</si>
  <si>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</si>
  <si>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</si>
  <si>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</si>
  <si>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</si>
  <si>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</si>
  <si>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</si>
  <si>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</si>
  <si>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</si>
  <si>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</si>
  <si>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</si>
  <si>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</si>
  <si>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</si>
  <si>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</si>
  <si>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</si>
  <si>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</si>
  <si>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</si>
  <si>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</si>
  <si>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</si>
  <si>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</si>
  <si>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</si>
  <si>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</si>
  <si>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</si>
  <si>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</si>
  <si>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</si>
  <si>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</si>
  <si>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</si>
  <si>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</si>
  <si>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</si>
  <si>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</si>
  <si>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</si>
  <si>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</si>
  <si>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</si>
  <si>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</si>
  <si>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</si>
  <si>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</si>
  <si>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</si>
  <si>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</si>
  <si>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</si>
  <si>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</si>
  <si>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</si>
  <si>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</si>
  <si>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</si>
  <si>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</si>
  <si>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</si>
  <si>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</si>
  <si>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</si>
  <si>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</si>
  <si>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</si>
  <si>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</si>
  <si>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</si>
  <si>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</si>
  <si>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</si>
  <si>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</si>
  <si>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</si>
  <si>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</si>
  <si>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</si>
  <si>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</si>
  <si>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</si>
  <si>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</si>
  <si>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</si>
  <si>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</si>
  <si>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</si>
  <si>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</si>
  <si>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</si>
  <si>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</si>
  <si>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</si>
  <si>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</si>
  <si>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</si>
  <si>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</si>
  <si>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</si>
  <si>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</si>
  <si>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</si>
  <si>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</si>
  <si>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</si>
  <si>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</si>
  <si>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</si>
  <si>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</si>
  <si>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</si>
  <si>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</si>
  <si>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</si>
  <si>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</si>
  <si>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</si>
  <si>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</si>
  <si>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</si>
  <si>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</si>
  <si>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</si>
  <si>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</si>
  <si>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</si>
  <si>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</si>
  <si>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</si>
  <si>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</si>
  <si>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</si>
  <si>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</si>
  <si>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</si>
  <si>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</si>
  <si>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</si>
  <si>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</si>
  <si>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</si>
  <si>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</si>
  <si>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</si>
  <si>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</si>
  <si>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</si>
  <si>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</si>
  <si>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</si>
  <si>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</si>
  <si>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</si>
  <si>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</si>
  <si>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</si>
  <si>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</si>
  <si>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</si>
  <si>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</si>
  <si>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</si>
  <si>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</si>
  <si>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</si>
  <si>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</si>
  <si>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</si>
  <si>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</si>
  <si>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</si>
  <si>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</si>
  <si>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</si>
  <si>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</si>
  <si>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</si>
  <si>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</si>
  <si>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</si>
  <si>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</si>
  <si>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</si>
  <si>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</si>
  <si>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</si>
  <si>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</si>
  <si>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</si>
  <si>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</si>
  <si>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</si>
  <si>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</si>
  <si>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</si>
  <si>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</si>
  <si>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</si>
  <si>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</si>
  <si>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</si>
  <si>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</si>
  <si>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</si>
  <si>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</si>
  <si>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</si>
  <si>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</si>
  <si>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</si>
  <si>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</si>
  <si>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</si>
  <si>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</si>
  <si>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</si>
  <si>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</si>
  <si>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</si>
  <si>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</si>
  <si>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</si>
  <si>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</si>
  <si>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</si>
  <si>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</si>
  <si>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</si>
  <si>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</si>
  <si>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</si>
  <si>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</si>
  <si>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</si>
  <si>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</si>
  <si>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</si>
  <si>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</si>
  <si>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</si>
  <si>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</si>
  <si>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</si>
  <si>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</si>
  <si>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</si>
  <si>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</si>
  <si>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</si>
  <si>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</si>
  <si>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</si>
  <si>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</si>
  <si>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</si>
  <si>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</si>
  <si>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</si>
  <si>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</si>
  <si>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</si>
  <si>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</si>
  <si>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</si>
  <si>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</si>
  <si>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</si>
  <si>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</si>
  <si>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</si>
  <si>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</si>
  <si>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</si>
  <si>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</si>
  <si>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</si>
  <si>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</si>
  <si>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</si>
  <si>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</si>
  <si>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</si>
  <si>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</si>
  <si>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</si>
  <si>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</si>
  <si>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</si>
  <si>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</si>
  <si>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</si>
  <si>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</si>
  <si>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</si>
  <si>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</si>
  <si>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</si>
  <si>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</si>
  <si>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</si>
  <si>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</si>
  <si>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</si>
  <si>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</si>
  <si>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</si>
  <si>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</si>
  <si>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</si>
  <si>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</si>
  <si>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</si>
  <si>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</si>
  <si>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</si>
  <si>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</si>
  <si>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</si>
  <si>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</si>
  <si>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</si>
  <si>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</si>
  <si>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</si>
  <si>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</si>
  <si>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</si>
  <si>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</si>
  <si>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</si>
  <si>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</si>
  <si>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</si>
  <si>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</si>
  <si>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</si>
  <si>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</si>
  <si>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</si>
  <si>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</si>
  <si>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</si>
  <si>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</si>
  <si>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</si>
  <si>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</si>
  <si>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</si>
  <si>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</si>
  <si>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</si>
  <si>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</si>
  <si>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</si>
  <si>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</si>
  <si>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</si>
  <si>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</si>
  <si>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</si>
  <si>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</si>
  <si>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</si>
  <si>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</si>
  <si>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</si>
  <si>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</si>
  <si>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</si>
  <si>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</si>
  <si>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</si>
  <si>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</si>
  <si>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</si>
  <si>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</si>
  <si>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</si>
  <si>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</si>
  <si>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</si>
  <si>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</si>
  <si>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</si>
  <si>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</si>
  <si>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</si>
  <si>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</si>
  <si>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</si>
  <si>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</si>
  <si>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</si>
  <si>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</si>
  <si>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</si>
  <si>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</si>
  <si>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</si>
  <si>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</si>
  <si>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</si>
  <si>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</si>
  <si>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</si>
  <si>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</si>
  <si>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</si>
  <si>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</si>
  <si>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</si>
  <si>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</si>
  <si>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</si>
  <si>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</si>
  <si>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</si>
  <si>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</si>
  <si>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</si>
  <si>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</si>
  <si>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</si>
  <si>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</si>
  <si>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</si>
  <si>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</si>
  <si>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</si>
  <si>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</si>
  <si>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</si>
  <si>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</si>
  <si>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</si>
  <si>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</si>
  <si>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</si>
  <si>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</si>
  <si>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</si>
  <si>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</si>
  <si>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</si>
  <si>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</si>
  <si>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</si>
  <si>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</si>
  <si>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</si>
  <si>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</si>
  <si>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</si>
  <si>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</si>
  <si>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</si>
  <si>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</si>
  <si>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</si>
  <si>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</si>
  <si>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</si>
  <si>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</si>
  <si>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</si>
  <si>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</si>
  <si>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</si>
  <si>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</si>
  <si>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</si>
  <si>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</si>
  <si>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</si>
  <si>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</si>
  <si>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</si>
  <si>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</si>
  <si>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</si>
  <si>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</si>
  <si>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</si>
  <si>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</si>
  <si>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</si>
  <si>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</si>
  <si>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</si>
  <si>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</si>
  <si>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</si>
  <si>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</si>
  <si>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</si>
  <si>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</si>
  <si>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</si>
  <si>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</si>
  <si>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</si>
  <si>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</si>
  <si>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</si>
  <si>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</si>
  <si>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</si>
  <si>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</si>
  <si>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</si>
  <si>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</si>
  <si>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</si>
  <si>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</si>
  <si>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</si>
  <si>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</si>
  <si>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</si>
  <si>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</si>
  <si>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</si>
  <si>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</si>
  <si>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</si>
  <si>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</si>
  <si>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</si>
  <si>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</si>
  <si>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</si>
  <si>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</si>
  <si>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</si>
  <si>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</si>
  <si>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</si>
  <si>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</si>
  <si>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</si>
  <si>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</si>
  <si>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</si>
  <si>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</si>
  <si>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</si>
  <si>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</si>
  <si>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</si>
  <si>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</si>
  <si>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</si>
  <si>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</si>
  <si>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</si>
  <si>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</si>
  <si>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</si>
  <si>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</si>
  <si>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</si>
  <si>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</si>
  <si>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</si>
  <si>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</si>
  <si>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</si>
  <si>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</si>
  <si>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</si>
  <si>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</si>
  <si>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</si>
  <si>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</si>
  <si>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</si>
  <si>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</si>
  <si>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</si>
  <si>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</si>
  <si>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</si>
  <si>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</si>
  <si>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</si>
  <si>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</si>
  <si>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</si>
  <si>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</si>
  <si>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</si>
  <si>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</si>
  <si>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</si>
  <si>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</si>
  <si>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</si>
  <si>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</si>
  <si>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</si>
  <si>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</si>
  <si>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</si>
  <si>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</si>
  <si>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</si>
  <si>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</si>
  <si>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</si>
  <si>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</si>
  <si>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</si>
  <si>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</si>
  <si>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</si>
  <si>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</si>
  <si>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</si>
  <si>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</si>
  <si>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</si>
  <si>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</si>
  <si>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</si>
  <si>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</si>
  <si>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</si>
  <si>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</si>
  <si>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</si>
  <si>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</si>
  <si>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</si>
  <si>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</si>
  <si>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</si>
  <si>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</si>
  <si>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</si>
  <si>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</si>
  <si>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</si>
  <si>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</si>
  <si>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</si>
  <si>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</si>
  <si>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</si>
  <si>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</si>
  <si>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</si>
  <si>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</si>
  <si>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</si>
  <si>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</si>
  <si>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</si>
  <si>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</si>
  <si>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</si>
  <si>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</si>
  <si>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</si>
  <si>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</si>
  <si>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</si>
  <si>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</si>
  <si>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</si>
  <si>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</si>
  <si>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</si>
  <si>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</si>
  <si>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</si>
  <si>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</si>
  <si>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</si>
  <si>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</si>
  <si>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</si>
  <si>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</si>
  <si>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</si>
  <si>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</si>
  <si>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</si>
  <si>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</si>
  <si>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</si>
  <si>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</si>
  <si>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</si>
  <si>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</si>
  <si>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</si>
  <si>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</si>
  <si>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</si>
  <si>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</si>
  <si>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</si>
  <si>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</si>
  <si>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</si>
  <si>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</si>
  <si>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</si>
  <si>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</si>
  <si>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</si>
  <si>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</si>
  <si>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</si>
  <si>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</si>
  <si>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</si>
  <si>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</si>
  <si>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</si>
  <si>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</si>
  <si>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</si>
  <si>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</si>
  <si>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</si>
  <si>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</si>
  <si>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</si>
  <si>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</si>
  <si>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</si>
  <si>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</si>
  <si>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</si>
  <si>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</si>
  <si>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</si>
  <si>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</si>
  <si>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</si>
  <si>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</si>
  <si>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</si>
  <si>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</si>
  <si>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</si>
  <si>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</si>
  <si>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</si>
  <si>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</si>
  <si>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</si>
  <si>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</si>
  <si>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</si>
  <si>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</si>
  <si>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</si>
  <si>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</si>
  <si>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</si>
  <si>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</si>
  <si>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</si>
  <si>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</si>
  <si>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</si>
  <si>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</si>
  <si>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</si>
  <si>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</si>
  <si>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</si>
  <si>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</si>
  <si>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</si>
  <si>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</si>
  <si>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</si>
  <si>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</si>
  <si>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</si>
  <si>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</si>
  <si>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</si>
  <si>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</si>
  <si>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</si>
  <si>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</si>
  <si>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</si>
  <si>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</si>
  <si>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</si>
  <si>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</si>
  <si>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</si>
  <si>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</si>
  <si>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</si>
  <si>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</si>
  <si>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</si>
  <si>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</si>
  <si>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</si>
  <si>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</si>
  <si>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</si>
  <si>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</si>
  <si>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</si>
  <si>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</si>
  <si>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</si>
  <si>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</si>
  <si>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</si>
  <si>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</si>
  <si>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</si>
  <si>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</si>
  <si>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</si>
  <si>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</si>
  <si>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</si>
  <si>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</si>
  <si>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</si>
  <si>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</si>
  <si>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</si>
  <si>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</si>
  <si>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</si>
  <si>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</si>
  <si>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</si>
  <si>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</si>
  <si>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</si>
  <si>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</si>
  <si>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</si>
  <si>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</si>
  <si>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</si>
  <si>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</si>
  <si>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</si>
  <si>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</si>
  <si>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</si>
  <si>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</si>
  <si>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</si>
  <si>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</si>
  <si>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</si>
  <si>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</si>
  <si>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</si>
  <si>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</si>
  <si>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</si>
  <si>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</si>
  <si>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</si>
  <si>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</si>
  <si>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</si>
  <si>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</si>
  <si>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</si>
  <si>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</si>
  <si>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</si>
  <si>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</si>
  <si>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</si>
  <si>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</si>
  <si>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</si>
  <si>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</si>
  <si>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</si>
  <si>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</si>
  <si>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</si>
  <si>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</si>
  <si>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</si>
  <si>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</si>
  <si>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</si>
  <si>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</si>
  <si>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</si>
  <si>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</si>
  <si>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</si>
  <si>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</si>
  <si>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</si>
  <si>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</si>
  <si>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</si>
  <si>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</si>
  <si>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</si>
  <si>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</si>
  <si>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</si>
  <si>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</si>
  <si>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</si>
  <si>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</si>
  <si>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</si>
  <si>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</si>
  <si>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</si>
  <si>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</si>
  <si>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</si>
  <si>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</si>
  <si>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</si>
  <si>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</si>
  <si>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</si>
  <si>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</si>
  <si>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</si>
  <si>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</si>
  <si>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</si>
  <si>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</si>
  <si>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</si>
  <si>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</si>
  <si>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</si>
  <si>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</si>
  <si>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</si>
  <si>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</si>
  <si>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</si>
  <si>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</si>
  <si>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</si>
  <si>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</si>
  <si>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</si>
  <si>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</si>
  <si>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</si>
  <si>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</si>
  <si>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</si>
  <si>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</si>
  <si>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</si>
  <si>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</si>
  <si>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</si>
  <si>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</si>
  <si>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</si>
  <si>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</si>
  <si>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</si>
  <si>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</si>
  <si>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</si>
  <si>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</si>
  <si>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</si>
  <si>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</si>
  <si>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</si>
  <si>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</si>
  <si>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</si>
  <si>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</si>
  <si>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</si>
  <si>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</si>
  <si>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</si>
  <si>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</si>
  <si>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</si>
  <si>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</si>
  <si>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</si>
  <si>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</si>
  <si>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</si>
  <si>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</si>
  <si>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</si>
  <si>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</si>
  <si>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</si>
  <si>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</si>
  <si>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</si>
  <si>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</si>
  <si>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</si>
  <si>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</si>
  <si>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</si>
  <si>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</si>
  <si>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</si>
  <si>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</si>
  <si>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</si>
  <si>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</si>
  <si>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</si>
  <si>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</si>
  <si>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</si>
  <si>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</si>
  <si>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</si>
  <si>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</si>
  <si>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</si>
  <si>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</si>
  <si>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</si>
  <si>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</si>
  <si>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</si>
  <si>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</si>
  <si>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</si>
  <si>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</si>
  <si>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</si>
  <si>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</si>
  <si>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</si>
  <si>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</si>
  <si>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</si>
  <si>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</si>
  <si>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</si>
  <si>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</si>
  <si>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</si>
  <si>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</si>
  <si>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</si>
  <si>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</si>
  <si>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</si>
  <si>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</si>
  <si>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</si>
  <si>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</si>
  <si>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</si>
  <si>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</si>
  <si>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</si>
  <si>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</si>
  <si>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</si>
  <si>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</si>
  <si>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</si>
  <si>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</si>
  <si>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</si>
  <si>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</si>
  <si>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</si>
  <si>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</si>
  <si>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</si>
  <si>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</si>
  <si>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</si>
  <si>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</si>
  <si>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</si>
  <si>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</si>
  <si>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</si>
  <si>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</si>
  <si>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</si>
  <si>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</si>
  <si>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</si>
  <si>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</si>
  <si>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</si>
  <si>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</si>
  <si>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</si>
  <si>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</si>
  <si>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</si>
  <si>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</si>
  <si>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</si>
  <si>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</si>
  <si>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</si>
  <si>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</si>
  <si>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</si>
  <si>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</si>
  <si>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</si>
  <si>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</si>
  <si>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</si>
  <si>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</si>
  <si>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</si>
  <si>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</si>
  <si>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</si>
  <si>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</si>
  <si>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</si>
  <si>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</si>
  <si>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</si>
  <si>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</si>
  <si>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</si>
  <si>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</si>
  <si>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</si>
  <si>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</si>
  <si>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</si>
  <si>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</si>
  <si>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</si>
  <si>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</si>
  <si>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</si>
  <si>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</si>
  <si>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</si>
  <si>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</si>
  <si>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</si>
  <si>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</si>
  <si>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</si>
  <si>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</si>
  <si>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</si>
  <si>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</si>
  <si>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</si>
  <si>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</si>
  <si>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</si>
  <si>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</si>
  <si>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</si>
  <si>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</si>
  <si>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</si>
  <si>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</si>
  <si>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</si>
  <si>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</si>
  <si>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</si>
  <si>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</si>
  <si>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</si>
  <si>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</si>
  <si>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</si>
  <si>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</si>
  <si>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</si>
  <si>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</si>
  <si>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</si>
  <si>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</si>
  <si>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</si>
  <si>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</si>
  <si>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</si>
  <si>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</si>
  <si>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</si>
  <si>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</si>
  <si>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</si>
  <si>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</si>
  <si>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</si>
  <si>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</si>
  <si>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</si>
  <si>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</si>
  <si>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</si>
  <si>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</si>
  <si>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</si>
  <si>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</si>
  <si>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</si>
  <si>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</si>
  <si>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</si>
  <si>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</si>
  <si>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</si>
  <si>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</si>
  <si>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</si>
  <si>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</si>
  <si>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</si>
  <si>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</si>
  <si>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</si>
  <si>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</si>
  <si>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</si>
  <si>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</si>
  <si>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</si>
  <si>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</si>
  <si>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</si>
  <si>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</si>
  <si>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</si>
  <si>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</si>
  <si>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</si>
  <si>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</si>
  <si>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</si>
  <si>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</si>
  <si>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</si>
  <si>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</si>
  <si>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</si>
  <si>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</si>
  <si>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</si>
  <si>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</si>
  <si>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</si>
  <si>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</si>
  <si>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</si>
  <si>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</si>
  <si>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</si>
  <si>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</si>
  <si>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</si>
  <si>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</si>
  <si>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</si>
  <si>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</si>
  <si>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</si>
  <si>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</si>
  <si>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</si>
  <si>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</si>
  <si>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</si>
  <si>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</si>
  <si>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</si>
  <si>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</si>
  <si>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</si>
  <si>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</si>
  <si>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</si>
  <si>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</si>
  <si>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</si>
  <si>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</si>
  <si>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</si>
  <si>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</si>
  <si>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</si>
  <si>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</si>
  <si>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</si>
  <si>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</si>
  <si>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</si>
  <si>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</si>
  <si>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</si>
  <si>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</si>
  <si>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</si>
  <si>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</si>
  <si>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</si>
  <si>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</si>
  <si>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</si>
  <si>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</si>
  <si>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</si>
  <si>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</si>
  <si>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</si>
  <si>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</si>
  <si>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</si>
  <si>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</si>
  <si>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</si>
  <si>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</si>
  <si>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</si>
  <si>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</si>
  <si>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</si>
  <si>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</si>
  <si>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</si>
  <si>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</si>
  <si>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</si>
  <si>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</si>
  <si>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</si>
  <si>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</si>
  <si>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</si>
  <si>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</si>
  <si>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</si>
  <si>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</si>
  <si>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</si>
  <si>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</si>
  <si>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</si>
  <si>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</si>
  <si>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</si>
  <si>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</si>
  <si>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</si>
  <si>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</si>
  <si>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</si>
  <si>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</si>
  <si>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</si>
  <si>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</si>
  <si>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</si>
  <si>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</si>
  <si>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</si>
  <si>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</si>
  <si>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</si>
  <si>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</si>
  <si>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</si>
  <si>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</si>
  <si>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</si>
  <si>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</si>
  <si>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</si>
  <si>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</si>
  <si>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</si>
  <si>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</si>
  <si>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</si>
  <si>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</si>
  <si>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</si>
  <si>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</si>
  <si>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</si>
  <si>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</si>
  <si>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</si>
  <si>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</si>
  <si>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</si>
  <si>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</si>
  <si>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</si>
  <si>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</si>
  <si>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</si>
  <si>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</si>
  <si>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</si>
  <si>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</si>
  <si>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</si>
  <si>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</si>
  <si>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</si>
  <si>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</si>
  <si>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</si>
  <si>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</si>
  <si>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</si>
  <si>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</si>
  <si>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</si>
  <si>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</si>
  <si>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</si>
  <si>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</si>
  <si>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</si>
  <si>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</si>
  <si>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</si>
  <si>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</si>
  <si>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</si>
  <si>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</si>
  <si>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</si>
  <si>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</si>
  <si>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</si>
  <si>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</si>
  <si>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</si>
  <si>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</si>
  <si>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</si>
  <si>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</si>
  <si>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</si>
  <si>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</si>
  <si>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</si>
  <si>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</si>
  <si>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</si>
  <si>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</si>
  <si>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</si>
  <si>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</si>
  <si>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</si>
  <si>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</si>
  <si>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</si>
  <si>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</si>
  <si>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</si>
  <si>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</si>
  <si>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</si>
  <si>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</si>
  <si>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</si>
  <si>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</si>
  <si>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</si>
  <si>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</si>
  <si>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</si>
  <si>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</si>
  <si>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</si>
  <si>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</si>
  <si>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</si>
  <si>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</si>
  <si>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</si>
  <si>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</si>
  <si>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</si>
  <si>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</si>
  <si>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</si>
  <si>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</si>
  <si>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</si>
  <si>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</si>
  <si>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</si>
  <si>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</si>
  <si>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</si>
  <si>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</si>
  <si>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</si>
  <si>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</si>
  <si>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</si>
  <si>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</si>
  <si>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</si>
  <si>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</si>
  <si>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</si>
  <si>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</si>
  <si>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</si>
  <si>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</si>
  <si>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</si>
  <si>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</si>
  <si>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</si>
  <si>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</si>
  <si>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</si>
  <si>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</si>
  <si>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</si>
  <si>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</si>
  <si>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</si>
  <si>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</si>
  <si>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</si>
  <si>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</si>
  <si>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</si>
  <si>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</si>
  <si>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</si>
  <si>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</si>
  <si>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</si>
  <si>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</si>
  <si>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</si>
  <si>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</si>
  <si>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</si>
  <si>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</si>
  <si>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</si>
  <si>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</si>
  <si>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</si>
  <si>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</si>
  <si>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</si>
  <si>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</si>
  <si>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</si>
  <si>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</si>
  <si>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</si>
  <si>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</si>
  <si>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</si>
  <si>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</si>
  <si>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</si>
  <si>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</si>
  <si>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</si>
  <si>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</si>
  <si>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</si>
  <si>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</si>
  <si>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</si>
  <si>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</si>
  <si>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</si>
  <si>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</si>
  <si>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</si>
  <si>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</si>
  <si>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</si>
  <si>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</si>
  <si>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</si>
  <si>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</si>
  <si>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</si>
  <si>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</si>
  <si>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</si>
  <si>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</si>
  <si>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</si>
  <si>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</si>
  <si>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</si>
  <si>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</si>
  <si>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</si>
  <si>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</si>
  <si>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</si>
  <si>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</si>
  <si>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</si>
  <si>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</si>
  <si>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</si>
  <si>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</si>
  <si>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</si>
  <si>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</si>
  <si>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</si>
  <si>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</si>
  <si>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</si>
  <si>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</si>
  <si>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</si>
  <si>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</si>
  <si>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</si>
  <si>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</si>
  <si>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</si>
  <si>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</si>
  <si>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</si>
  <si>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</si>
  <si>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</si>
  <si>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</si>
  <si>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</si>
  <si>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</si>
  <si>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</si>
  <si>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</si>
  <si>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</si>
  <si>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</si>
  <si>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</si>
  <si>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</si>
  <si>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</si>
  <si>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</si>
  <si>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</si>
  <si>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</si>
  <si>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</si>
  <si>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</si>
  <si>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</si>
  <si>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</si>
  <si>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</si>
  <si>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</si>
  <si>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</si>
  <si>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</si>
  <si>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</si>
  <si>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</si>
  <si>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</si>
  <si>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</si>
  <si>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</si>
  <si>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</si>
  <si>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</si>
  <si>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</si>
  <si>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</si>
  <si>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</si>
  <si>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</si>
  <si>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</si>
  <si>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</si>
  <si>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</si>
  <si>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</si>
  <si>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</si>
  <si>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</si>
  <si>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</si>
  <si>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</si>
  <si>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</si>
  <si>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</si>
  <si>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</si>
  <si>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</si>
  <si>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</si>
  <si>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</si>
  <si>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</si>
  <si>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</si>
  <si>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</si>
  <si>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</si>
  <si>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</si>
  <si>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</si>
  <si>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</si>
  <si>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</si>
  <si>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</si>
  <si>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</si>
  <si>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</si>
  <si>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</si>
  <si>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</si>
  <si>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</si>
  <si>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</si>
  <si>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</si>
  <si>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</si>
  <si>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</si>
  <si>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</si>
  <si>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</si>
  <si>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</si>
  <si>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</si>
  <si>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</si>
  <si>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</si>
  <si>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</si>
  <si>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</si>
  <si>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</si>
  <si>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</si>
  <si>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</si>
  <si>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</si>
  <si>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</si>
  <si>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</si>
  <si>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</si>
  <si>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</si>
  <si>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</si>
  <si>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</si>
  <si>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</si>
  <si>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</si>
  <si>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</si>
  <si>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</si>
  <si>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</si>
  <si>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</si>
  <si>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</si>
  <si>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</si>
  <si>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</si>
  <si>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</si>
  <si>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</si>
  <si>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</si>
  <si>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</si>
  <si>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</si>
  <si>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</si>
  <si>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</si>
  <si>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</si>
  <si>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</si>
  <si>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</si>
  <si>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</si>
  <si>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</si>
  <si>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</si>
  <si>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</si>
  <si>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</si>
  <si>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</si>
  <si>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</si>
  <si>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</si>
  <si>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</si>
  <si>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</si>
  <si>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</si>
  <si>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</si>
  <si>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</si>
  <si>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</si>
  <si>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</si>
  <si>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</si>
  <si>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</si>
  <si>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</si>
  <si>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</si>
  <si>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</si>
  <si>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</si>
  <si>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</si>
  <si>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</si>
  <si>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</si>
  <si>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</si>
  <si>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</si>
  <si>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</si>
  <si>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</si>
  <si>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</si>
  <si>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</si>
  <si>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</si>
  <si>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</si>
  <si>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</si>
  <si>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</si>
  <si>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</si>
  <si>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</si>
  <si>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</si>
  <si>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</si>
  <si>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</si>
  <si>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</si>
  <si>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</si>
  <si>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</si>
  <si>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</si>
  <si>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</si>
  <si>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</si>
  <si>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</si>
  <si>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</si>
  <si>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</si>
  <si>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</si>
  <si>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</si>
  <si>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</si>
  <si>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</si>
  <si>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</si>
  <si>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</si>
  <si>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</si>
  <si>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</si>
  <si>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</si>
  <si>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</si>
  <si>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</si>
  <si>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</si>
  <si>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</si>
  <si>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</si>
  <si>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</si>
  <si>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</si>
  <si>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</si>
  <si>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</si>
  <si>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</si>
  <si>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</si>
  <si>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</si>
  <si>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</si>
  <si>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</si>
  <si>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</si>
  <si>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</si>
  <si>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</si>
  <si>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</si>
  <si>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</si>
  <si>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</si>
  <si>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</si>
  <si>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</si>
  <si>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</si>
  <si>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</si>
  <si>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</si>
  <si>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</si>
  <si>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</si>
  <si>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</si>
  <si>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</si>
  <si>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</si>
  <si>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</si>
  <si>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</si>
  <si>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</si>
  <si>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</si>
  <si>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</si>
  <si>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</si>
  <si>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</si>
  <si>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</si>
  <si>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</si>
  <si>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</si>
  <si>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</si>
  <si>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</si>
  <si>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</si>
  <si>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</si>
  <si>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</si>
  <si>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</si>
  <si>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</si>
  <si>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</si>
  <si>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</si>
  <si>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</si>
  <si>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</si>
  <si>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</si>
  <si>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</si>
  <si>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</si>
  <si>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</si>
  <si>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</si>
  <si>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</si>
  <si>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</si>
  <si>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</si>
  <si>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</si>
  <si>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</si>
  <si>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</si>
  <si>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</si>
  <si>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</si>
  <si>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</si>
  <si>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</si>
  <si>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</si>
  <si>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</si>
  <si>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</si>
  <si>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</si>
  <si>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</si>
  <si>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</si>
  <si>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</si>
  <si>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</si>
  <si>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</si>
  <si>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</si>
  <si>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</si>
  <si>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</si>
  <si>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</si>
  <si>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</si>
  <si>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</si>
  <si>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</si>
  <si>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</si>
  <si>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</si>
  <si>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</si>
  <si>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</si>
  <si>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</si>
  <si>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</si>
  <si>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</si>
  <si>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</si>
  <si>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</si>
  <si>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</si>
  <si>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</si>
  <si>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</si>
  <si>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</si>
  <si>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</si>
  <si>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</si>
  <si>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</si>
  <si>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</si>
  <si>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</si>
  <si>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</si>
  <si>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</si>
  <si>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</si>
  <si>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</si>
  <si>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</si>
  <si>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</si>
  <si>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</si>
  <si>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</si>
  <si>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</si>
  <si>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</si>
  <si>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</si>
  <si>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</si>
  <si>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</si>
  <si>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</si>
  <si>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</si>
  <si>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</si>
  <si>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</si>
  <si>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</si>
  <si>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</si>
  <si>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</si>
  <si>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</si>
  <si>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</si>
  <si>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</si>
  <si>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</si>
  <si>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</si>
  <si>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</si>
  <si>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</si>
  <si>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</si>
  <si>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</si>
  <si>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</si>
  <si>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</si>
  <si>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</si>
  <si>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</si>
  <si>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</si>
  <si>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</si>
  <si>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</si>
  <si>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</si>
  <si>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</si>
  <si>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</si>
  <si>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</si>
  <si>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</si>
  <si>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</si>
  <si>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</si>
  <si>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</si>
  <si>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</si>
  <si>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</si>
  <si>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</si>
  <si>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</si>
  <si>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</si>
  <si>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</si>
  <si>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</si>
  <si>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</si>
  <si>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</si>
  <si>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</si>
  <si>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</si>
  <si>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</si>
  <si>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</si>
  <si>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</si>
  <si>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</si>
  <si>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</si>
  <si>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</si>
  <si>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</si>
  <si>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</si>
  <si>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</si>
  <si>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</si>
  <si>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</si>
  <si>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</si>
  <si>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</si>
  <si>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</si>
  <si>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</si>
  <si>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</si>
  <si>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</si>
  <si>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</si>
  <si>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</si>
  <si>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</si>
  <si>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</si>
  <si>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</si>
  <si>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</si>
  <si>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</si>
  <si>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</si>
  <si>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</si>
  <si>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</si>
  <si>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</si>
  <si>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</si>
  <si>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</si>
  <si>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</si>
  <si>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</si>
  <si>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</si>
  <si>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</si>
  <si>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</si>
  <si>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</si>
  <si>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</si>
  <si>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</si>
  <si>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</si>
  <si>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</si>
  <si>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</si>
  <si>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</si>
  <si>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</si>
  <si>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</si>
  <si>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</si>
  <si>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</si>
  <si>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</si>
  <si>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</si>
  <si>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</si>
  <si>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</si>
  <si>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</si>
  <si>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</si>
  <si>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</si>
  <si>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</si>
  <si>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</si>
  <si>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</si>
  <si>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</si>
  <si>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</si>
  <si>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</si>
  <si>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</si>
  <si>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</si>
  <si>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</si>
  <si>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</si>
  <si>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</si>
  <si>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</si>
  <si>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</si>
  <si>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</si>
  <si>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</si>
  <si>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</si>
  <si>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</si>
  <si>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</si>
  <si>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</si>
  <si>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</si>
  <si>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</si>
  <si>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</si>
  <si>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</si>
  <si>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</si>
  <si>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</si>
  <si>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</si>
  <si>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</si>
  <si>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</si>
  <si>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</si>
  <si>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</si>
  <si>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</si>
  <si>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</si>
  <si>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</si>
  <si>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</si>
  <si>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</si>
  <si>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</si>
  <si>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</si>
  <si>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</si>
  <si>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</si>
  <si>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</si>
  <si>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</si>
  <si>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</si>
  <si>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</si>
  <si>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</si>
  <si>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</si>
  <si>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</si>
  <si>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</si>
  <si>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</si>
  <si>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</si>
  <si>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</si>
  <si>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</si>
  <si>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</si>
  <si>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</si>
  <si>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</si>
  <si>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</si>
  <si>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</si>
  <si>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</si>
  <si>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</si>
  <si>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</si>
  <si>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</si>
  <si>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</si>
  <si>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</si>
  <si>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</si>
  <si>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</si>
  <si>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</si>
  <si>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</si>
  <si>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</si>
  <si>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</si>
  <si>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</si>
  <si>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</si>
  <si>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</si>
  <si>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</si>
  <si>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</si>
  <si>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</si>
  <si>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</si>
  <si>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</si>
  <si>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</si>
  <si>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</si>
  <si>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</si>
  <si>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</si>
  <si>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</si>
  <si>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</si>
  <si>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</si>
  <si>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</si>
  <si>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</si>
  <si>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</si>
  <si>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</si>
  <si>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</si>
  <si>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</si>
  <si>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</si>
  <si>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</si>
  <si>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</si>
  <si>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</si>
  <si>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</si>
  <si>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</si>
  <si>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</si>
  <si>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</si>
  <si>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</si>
  <si>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</si>
  <si>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</si>
  <si>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</si>
  <si>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</si>
  <si>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</si>
  <si>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</si>
  <si>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</si>
  <si>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</si>
  <si>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</si>
  <si>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</si>
  <si>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</si>
  <si>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</si>
  <si>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</si>
  <si>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</si>
  <si>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</si>
  <si>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</si>
  <si>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</si>
  <si>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</si>
  <si>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</si>
  <si>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</si>
  <si>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</si>
  <si>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</si>
  <si>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</si>
  <si>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</si>
  <si>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</si>
  <si>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</si>
  <si>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</si>
  <si>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</si>
  <si>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</si>
  <si>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</si>
  <si>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</si>
  <si>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</si>
  <si>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</si>
  <si>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</si>
  <si>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</si>
  <si>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</si>
  <si>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</si>
  <si>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</si>
  <si>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</si>
  <si>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</si>
  <si>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</si>
  <si>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</si>
  <si>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</si>
  <si>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</si>
  <si>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</si>
  <si>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</si>
  <si>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</si>
  <si>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</si>
  <si>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</si>
  <si>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</si>
  <si>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</si>
  <si>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</si>
  <si>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</si>
  <si>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</si>
  <si>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</si>
  <si>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</si>
  <si>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</si>
  <si>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</si>
  <si>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</si>
  <si>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</si>
  <si>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</si>
  <si>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</si>
  <si>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</si>
  <si>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</si>
  <si>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</si>
  <si>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</si>
  <si>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</si>
  <si>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</si>
  <si>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</si>
  <si>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</si>
  <si>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</si>
  <si>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</si>
  <si>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</si>
  <si>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</si>
  <si>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</si>
  <si>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</si>
  <si>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</si>
  <si>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</si>
  <si>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</si>
  <si>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</si>
  <si>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</si>
  <si>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</si>
  <si>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</si>
  <si>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</si>
  <si>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</si>
  <si>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</si>
  <si>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</si>
  <si>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</si>
  <si>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</si>
  <si>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</si>
  <si>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</si>
  <si>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</si>
  <si>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</si>
  <si>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</si>
  <si>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</si>
  <si>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</si>
  <si>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</si>
  <si>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</si>
  <si>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</si>
  <si>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</si>
  <si>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</si>
  <si>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</si>
  <si>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</si>
  <si>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</si>
  <si>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</si>
  <si>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</si>
  <si>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</si>
  <si>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</si>
  <si>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</si>
  <si>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</si>
  <si>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</si>
  <si>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</si>
  <si>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</si>
  <si>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</si>
  <si>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</si>
  <si>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</si>
  <si>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</si>
  <si>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</si>
  <si>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</si>
  <si>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</si>
  <si>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</si>
  <si>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</si>
  <si>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</si>
  <si>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</si>
  <si>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</si>
  <si>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</si>
  <si>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</si>
  <si>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</si>
  <si>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</si>
  <si>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</si>
  <si>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</si>
  <si>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</si>
  <si>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</si>
  <si>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</si>
  <si>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</si>
  <si>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</si>
  <si>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</si>
  <si>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</si>
  <si>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</si>
  <si>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</si>
  <si>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</si>
  <si>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</si>
  <si>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</si>
  <si>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</si>
  <si>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</si>
  <si>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</si>
  <si>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</si>
  <si>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</si>
  <si>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</si>
  <si>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</si>
  <si>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</si>
  <si>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</si>
  <si>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</si>
  <si>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</si>
  <si>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</si>
  <si>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</si>
  <si>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</si>
  <si>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</si>
  <si>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</si>
  <si>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</si>
  <si>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</si>
  <si>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</si>
  <si>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</si>
  <si>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</si>
  <si>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</si>
  <si>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</si>
  <si>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</si>
  <si>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</si>
  <si>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</si>
  <si>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</si>
  <si>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</si>
  <si>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</si>
  <si>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</si>
  <si>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</si>
  <si>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</si>
  <si>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</si>
  <si>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</si>
  <si>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</si>
  <si>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</si>
  <si>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</si>
  <si>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</si>
  <si>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</si>
  <si>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</si>
  <si>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</si>
  <si>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</si>
  <si>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</si>
  <si>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</si>
  <si>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</si>
  <si>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</si>
  <si>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</si>
  <si>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</si>
  <si>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</si>
  <si>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</si>
  <si>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</si>
  <si>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</si>
  <si>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</si>
  <si>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</si>
  <si>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</si>
  <si>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</si>
  <si>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</si>
  <si>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</si>
  <si>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</si>
  <si>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</si>
  <si>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</si>
  <si>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</si>
  <si>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</si>
  <si>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</si>
  <si>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</si>
  <si>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</si>
  <si>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</si>
  <si>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</si>
  <si>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</si>
  <si>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</si>
  <si>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</si>
  <si>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</si>
  <si>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</si>
  <si>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</si>
  <si>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</si>
  <si>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</si>
  <si>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</si>
  <si>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</si>
  <si>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</si>
  <si>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</si>
  <si>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</si>
  <si>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</si>
  <si>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</si>
  <si>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</si>
  <si>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</si>
  <si>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</si>
  <si>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</si>
  <si>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</si>
  <si>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</si>
  <si>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</si>
  <si>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</si>
  <si>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</si>
  <si>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</si>
  <si>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</si>
  <si>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</si>
  <si>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</si>
  <si>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</si>
  <si>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</si>
  <si>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</si>
  <si>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</si>
  <si>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</si>
  <si>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</si>
  <si>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</si>
  <si>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</si>
  <si>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</si>
  <si>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</si>
  <si>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</si>
  <si>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</si>
  <si>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</si>
  <si>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</si>
  <si>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</si>
  <si>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</si>
  <si>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</si>
  <si>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</si>
  <si>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</si>
  <si>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</si>
  <si>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</si>
  <si>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</si>
  <si>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</si>
  <si>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</si>
  <si>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</si>
  <si>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</si>
  <si>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</si>
  <si>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</si>
  <si>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</si>
  <si>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</si>
  <si>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</si>
  <si>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</si>
  <si>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</si>
  <si>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</si>
  <si>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</si>
  <si>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</si>
  <si>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</si>
  <si>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</si>
  <si>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</si>
  <si>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</si>
  <si>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</si>
  <si>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</si>
  <si>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</si>
  <si>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</si>
  <si>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</si>
  <si>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</si>
  <si>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</si>
  <si>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</si>
  <si>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</si>
  <si>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</si>
  <si>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</si>
  <si>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</si>
  <si>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</si>
  <si>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</si>
  <si>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</si>
  <si>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</si>
  <si>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</si>
  <si>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</si>
  <si>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</si>
  <si>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</si>
  <si>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</si>
  <si>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</si>
  <si>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</si>
  <si>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</si>
  <si>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</si>
  <si>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</si>
  <si>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</si>
  <si>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</si>
  <si>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</si>
  <si>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</si>
  <si>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</si>
  <si>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</si>
  <si>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</si>
  <si>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</si>
  <si>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</si>
  <si>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</si>
  <si>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</si>
  <si>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</si>
  <si>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</si>
  <si>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</si>
  <si>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</si>
  <si>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</si>
  <si>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</si>
  <si>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</si>
  <si>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</si>
  <si>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</si>
  <si>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</si>
  <si>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</si>
  <si>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</si>
  <si>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</si>
  <si>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</si>
  <si>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</si>
  <si>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</si>
  <si>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</si>
  <si>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</si>
  <si>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</si>
  <si>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</si>
  <si>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</si>
  <si>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</si>
  <si>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</si>
  <si>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</si>
  <si>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</si>
  <si>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</si>
  <si>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</si>
  <si>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</si>
  <si>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</si>
  <si>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</si>
  <si>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</si>
  <si>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</si>
  <si>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</si>
  <si>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</si>
  <si>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</si>
  <si>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</si>
  <si>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</si>
  <si>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</si>
  <si>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</si>
  <si>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</si>
  <si>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</si>
  <si>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</si>
  <si>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</si>
  <si>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</si>
  <si>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</si>
  <si>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</si>
  <si>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</si>
  <si>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</si>
  <si>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</si>
  <si>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</si>
  <si>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</si>
  <si>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</si>
  <si>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</si>
  <si>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</si>
  <si>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</si>
  <si>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</si>
  <si>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</si>
  <si>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</si>
  <si>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</si>
  <si>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</si>
  <si>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</si>
  <si>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</si>
  <si>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</si>
  <si>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</si>
  <si>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</si>
  <si>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</si>
  <si>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</si>
  <si>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</si>
  <si>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</si>
  <si>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</si>
  <si>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</si>
  <si>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</si>
  <si>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</si>
  <si>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</si>
  <si>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</si>
  <si>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</si>
  <si>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</si>
  <si>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</si>
  <si>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</si>
  <si>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</si>
  <si>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</si>
  <si>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</si>
  <si>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</si>
  <si>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</si>
  <si>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</si>
  <si>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</si>
  <si>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</si>
  <si>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</si>
  <si>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</si>
  <si>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</si>
  <si>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</si>
  <si>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</si>
  <si>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</si>
  <si>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</si>
  <si>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</si>
  <si>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</si>
  <si>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</si>
  <si>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</si>
  <si>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</si>
  <si>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</si>
  <si>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</si>
  <si>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</si>
  <si>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</si>
  <si>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</si>
  <si>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</si>
  <si>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</si>
  <si>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</si>
  <si>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</si>
  <si>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</si>
  <si>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</si>
  <si>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</si>
  <si>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</si>
  <si>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</si>
  <si>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</si>
  <si>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</si>
  <si>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</si>
  <si>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</si>
  <si>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</si>
  <si>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</si>
  <si>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</si>
  <si>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</si>
  <si>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</si>
  <si>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</si>
  <si>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</si>
  <si>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</si>
  <si>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</si>
  <si>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</si>
  <si>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</si>
  <si>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</si>
  <si>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</si>
  <si>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</si>
  <si>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</si>
  <si>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</si>
  <si>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</si>
  <si>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</si>
  <si>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</si>
  <si>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</si>
  <si>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</si>
  <si>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</si>
  <si>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</si>
  <si>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</si>
  <si>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</si>
  <si>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</si>
  <si>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</si>
  <si>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</si>
  <si>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</si>
  <si>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</si>
  <si>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</si>
  <si>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</si>
  <si>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</si>
  <si>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</si>
  <si>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</si>
  <si>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</si>
  <si>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</si>
  <si>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</si>
  <si>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</si>
  <si>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</si>
  <si>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</si>
  <si>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</si>
  <si>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</si>
  <si>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</si>
  <si>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</si>
  <si>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</si>
  <si>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</si>
  <si>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</si>
  <si>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</si>
  <si>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</si>
  <si>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</si>
  <si>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</si>
  <si>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</si>
  <si>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</si>
  <si>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</si>
  <si>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</si>
  <si>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</si>
  <si>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</si>
  <si>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</si>
  <si>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</si>
  <si>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</si>
  <si>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</si>
  <si>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</si>
  <si>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</si>
  <si>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</si>
  <si>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</si>
  <si>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</si>
  <si>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</si>
  <si>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</si>
  <si>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</si>
  <si>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</si>
  <si>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</si>
  <si>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</si>
  <si>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</si>
  <si>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</si>
  <si>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</si>
  <si>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</si>
  <si>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</si>
  <si>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</si>
  <si>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</si>
  <si>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</si>
  <si>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</si>
  <si>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</si>
  <si>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</si>
  <si>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</si>
  <si>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</si>
  <si>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</si>
  <si>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</si>
  <si>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</si>
  <si>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</si>
  <si>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</si>
  <si>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</si>
  <si>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</si>
  <si>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</si>
  <si>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</si>
  <si>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</si>
  <si>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</si>
  <si>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</si>
  <si>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</si>
  <si>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</si>
  <si>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</si>
  <si>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</si>
  <si>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</si>
  <si>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</si>
  <si>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</si>
  <si>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</si>
  <si>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</si>
  <si>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</si>
  <si>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</si>
  <si>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</si>
  <si>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</si>
  <si>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</si>
  <si>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</si>
  <si>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</si>
  <si>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</si>
  <si>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</si>
  <si>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</si>
  <si>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</si>
  <si>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</si>
  <si>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</si>
  <si>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</si>
  <si>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</si>
  <si>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</si>
  <si>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</si>
  <si>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</si>
  <si>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</si>
  <si>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</si>
  <si>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</si>
  <si>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</si>
  <si>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</si>
  <si>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</si>
  <si>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</si>
  <si>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</si>
  <si>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</si>
  <si>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</si>
  <si>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</si>
  <si>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</si>
  <si>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</si>
  <si>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</si>
  <si>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</si>
  <si>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</si>
  <si>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</si>
  <si>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</si>
  <si>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</si>
  <si>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</si>
  <si>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</si>
  <si>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</si>
  <si>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</si>
  <si>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</si>
  <si>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</si>
  <si>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</si>
  <si>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</si>
  <si>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</si>
  <si>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</si>
  <si>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</si>
  <si>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</si>
  <si>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</si>
  <si>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</si>
  <si>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</si>
  <si>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</si>
  <si>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</si>
  <si>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</si>
  <si>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</si>
  <si>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</si>
  <si>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</si>
  <si>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</si>
  <si>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</si>
  <si>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</si>
  <si>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</si>
  <si>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</si>
  <si>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</si>
  <si>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</si>
  <si>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</si>
  <si>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</si>
  <si>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</si>
  <si>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</si>
  <si>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</si>
  <si>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</si>
  <si>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</si>
  <si>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</si>
  <si>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</si>
  <si>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</si>
  <si>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</si>
  <si>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</si>
  <si>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</si>
  <si>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</si>
  <si>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</si>
  <si>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</si>
  <si>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</si>
  <si>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</si>
  <si>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</si>
  <si>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</si>
  <si>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</si>
  <si>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</si>
  <si>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</si>
  <si>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</si>
  <si>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</si>
  <si>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</si>
  <si>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</si>
  <si>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</si>
  <si>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</si>
  <si>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</si>
  <si>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</si>
  <si>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</si>
  <si>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</si>
  <si>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</si>
  <si>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</si>
  <si>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</si>
  <si>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</si>
  <si>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</si>
  <si>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</si>
  <si>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</si>
  <si>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</si>
  <si>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</si>
  <si>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</si>
  <si>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</si>
  <si>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</si>
  <si>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</si>
  <si>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</si>
  <si>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</si>
  <si>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</si>
  <si>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</si>
  <si>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</si>
  <si>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</si>
  <si>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</si>
  <si>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</si>
  <si>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</si>
  <si>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</si>
  <si>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</si>
  <si>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</si>
  <si>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</si>
  <si>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</si>
  <si>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</si>
  <si>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</si>
  <si>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</si>
  <si>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</si>
  <si>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</si>
  <si>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</si>
  <si>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</si>
  <si>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</si>
  <si>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</si>
  <si>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</si>
  <si>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</si>
  <si>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</si>
  <si>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</si>
  <si>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</si>
  <si>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</si>
  <si>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</si>
  <si>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</si>
  <si>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</si>
  <si>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</si>
  <si>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</si>
  <si>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</si>
  <si>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</si>
  <si>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</si>
  <si>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</si>
  <si>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</si>
  <si>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</si>
  <si>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</si>
  <si>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</si>
  <si>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</si>
  <si>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</si>
  <si>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</si>
  <si>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</si>
  <si>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</si>
  <si>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</si>
  <si>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</si>
  <si>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</si>
  <si>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</si>
  <si>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</si>
  <si>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</si>
  <si>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</si>
  <si>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</si>
  <si>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</si>
  <si>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</si>
  <si>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</si>
  <si>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</si>
  <si>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</si>
  <si>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</si>
  <si>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</si>
  <si>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</si>
  <si>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</si>
  <si>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</si>
  <si>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</si>
  <si>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</si>
  <si>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</si>
  <si>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</si>
  <si>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</si>
  <si>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</si>
  <si>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</si>
  <si>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</si>
  <si>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</si>
  <si>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</si>
  <si>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</si>
  <si>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</si>
  <si>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</si>
  <si>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</si>
  <si>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</si>
  <si>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</si>
  <si>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</si>
  <si>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</si>
  <si>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</si>
  <si>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</si>
  <si>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</si>
  <si>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</si>
  <si>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</si>
  <si>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</si>
  <si>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</si>
  <si>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</si>
  <si>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</si>
  <si>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</si>
  <si>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</si>
  <si>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</si>
  <si>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</si>
  <si>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</si>
  <si>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</si>
  <si>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</si>
  <si>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</si>
  <si>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</si>
  <si>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</si>
  <si>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</si>
  <si>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</si>
  <si>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</si>
  <si>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</si>
  <si>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</si>
  <si>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</si>
  <si>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</si>
  <si>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</si>
  <si>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</si>
  <si>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</si>
  <si>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</si>
  <si>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</si>
  <si>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</si>
  <si>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</si>
  <si>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</si>
  <si>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</si>
  <si>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</si>
  <si>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</si>
  <si>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</si>
  <si>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</si>
  <si>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</si>
  <si>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</si>
  <si>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</si>
  <si>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</si>
  <si>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</si>
  <si>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</si>
  <si>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</si>
  <si>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</si>
  <si>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</si>
  <si>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</si>
  <si>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</si>
  <si>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</si>
  <si>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</si>
  <si>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</si>
  <si>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</si>
  <si>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</si>
  <si>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</si>
  <si>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</si>
  <si>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</si>
  <si>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</si>
  <si>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</si>
  <si>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</si>
  <si>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</si>
  <si>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</si>
  <si>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</si>
  <si>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</si>
  <si>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</si>
  <si>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</si>
  <si>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</si>
  <si>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</si>
  <si>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</si>
  <si>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</si>
  <si>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</si>
  <si>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</si>
  <si>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</si>
  <si>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</si>
  <si>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</si>
  <si>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</si>
  <si>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</si>
  <si>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</si>
  <si>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</si>
  <si>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</si>
  <si>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</si>
  <si>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</si>
  <si>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</si>
  <si>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</si>
  <si>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</si>
  <si>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</si>
  <si>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</si>
  <si>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</si>
  <si>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</si>
  <si>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</si>
  <si>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</si>
  <si>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</si>
  <si>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</si>
  <si>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</si>
  <si>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</si>
  <si>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</si>
  <si>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</si>
  <si>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</si>
  <si>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</si>
  <si>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</si>
  <si>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</si>
  <si>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</si>
  <si>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</si>
  <si>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</si>
  <si>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</si>
  <si>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</si>
  <si>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</si>
  <si>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</si>
  <si>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</si>
  <si>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</si>
  <si>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</si>
  <si>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</si>
  <si>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</si>
  <si>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</si>
  <si>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</si>
  <si>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</si>
  <si>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</si>
  <si>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</si>
  <si>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</si>
  <si>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</si>
  <si>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</si>
  <si>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</si>
  <si>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</si>
  <si>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</si>
  <si>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</si>
  <si>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</si>
  <si>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</si>
  <si>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</si>
  <si>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</si>
  <si>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</si>
  <si>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</si>
  <si>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</si>
  <si>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</si>
  <si>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</si>
  <si>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</si>
  <si>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</si>
  <si>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</si>
  <si>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</si>
  <si>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</si>
  <si>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</si>
  <si>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</si>
  <si>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</si>
  <si>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</si>
  <si>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</si>
  <si>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</si>
  <si>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</si>
  <si>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</si>
  <si>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</si>
  <si>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</si>
  <si>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</si>
  <si>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</si>
  <si>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</si>
  <si>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</si>
  <si>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</si>
  <si>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</si>
  <si>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</si>
  <si>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</si>
  <si>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</si>
  <si>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</si>
  <si>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</si>
  <si>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</si>
  <si>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</si>
  <si>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</si>
  <si>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</si>
  <si>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</si>
  <si>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</si>
  <si>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</si>
  <si>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</si>
  <si>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</si>
  <si>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</si>
  <si>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</si>
  <si>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</si>
  <si>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</si>
  <si>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</si>
  <si>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</si>
  <si>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</si>
  <si>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</si>
  <si>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</si>
  <si>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</si>
  <si>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</si>
  <si>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</si>
  <si>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</si>
  <si>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</si>
  <si>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</si>
  <si>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</si>
  <si>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</si>
  <si>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</si>
  <si>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</si>
  <si>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</si>
  <si>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</si>
  <si>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</si>
  <si>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</si>
  <si>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</si>
  <si>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</si>
  <si>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</si>
  <si>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</si>
  <si>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</si>
  <si>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</si>
  <si>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</si>
  <si>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</si>
  <si>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</si>
  <si>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</si>
  <si>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</si>
  <si>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</si>
  <si>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</si>
  <si>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</si>
  <si>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</si>
  <si>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</si>
  <si>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</si>
  <si>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</si>
  <si>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</si>
  <si>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</si>
  <si>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</si>
  <si>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</si>
  <si>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</si>
  <si>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</si>
  <si>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</si>
  <si>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</si>
  <si>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</si>
  <si>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</si>
  <si>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</si>
  <si>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</si>
  <si>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</si>
  <si>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</si>
  <si>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</si>
  <si>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</si>
  <si>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</si>
  <si>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</si>
  <si>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</si>
  <si>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</si>
  <si>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</si>
  <si>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</si>
  <si>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</si>
  <si>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</si>
  <si>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</si>
  <si>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</si>
  <si>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</si>
  <si>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</si>
  <si>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</si>
  <si>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</si>
  <si>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</si>
  <si>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</si>
  <si>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</si>
  <si>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</si>
  <si>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</si>
  <si>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</si>
  <si>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</si>
  <si>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</si>
  <si>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</si>
  <si>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</si>
  <si>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</si>
  <si>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</si>
  <si>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</si>
  <si>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</si>
  <si>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</si>
  <si>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</si>
  <si>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</si>
  <si>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</si>
  <si>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</si>
  <si>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</si>
  <si>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</si>
  <si>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</si>
  <si>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</si>
  <si>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</si>
  <si>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</si>
  <si>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</si>
  <si>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</si>
  <si>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</si>
  <si>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</si>
  <si>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</si>
  <si>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</si>
  <si>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</si>
  <si>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</si>
  <si>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</si>
  <si>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</si>
  <si>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</si>
  <si>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</si>
  <si>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</si>
  <si>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</si>
  <si>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</si>
  <si>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</si>
  <si>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</si>
  <si>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</si>
  <si>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</si>
  <si>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</si>
  <si>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</si>
  <si>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</si>
  <si>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</si>
  <si>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</si>
  <si>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</si>
  <si>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</si>
  <si>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</si>
  <si>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</si>
  <si>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</si>
  <si>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</si>
  <si>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</si>
  <si>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</si>
  <si>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</si>
  <si>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</si>
  <si>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</si>
  <si>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</si>
  <si>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</si>
  <si>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</si>
  <si>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</si>
  <si>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</si>
  <si>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</si>
  <si>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</si>
  <si>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</si>
  <si>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</si>
  <si>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</si>
  <si>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</si>
  <si>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</si>
  <si>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</si>
  <si>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</si>
  <si>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</si>
  <si>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</si>
  <si>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</si>
  <si>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</si>
  <si>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</si>
  <si>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</si>
  <si>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</si>
  <si>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</si>
  <si>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</si>
  <si>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</si>
  <si>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</si>
  <si>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</si>
  <si>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</si>
  <si>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</si>
  <si>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</si>
  <si>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</si>
  <si>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</si>
  <si>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</si>
  <si>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</si>
  <si>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</si>
  <si>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</si>
  <si>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</si>
  <si>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</si>
  <si>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</si>
  <si>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</si>
  <si>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</si>
  <si>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</si>
  <si>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</si>
  <si>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</si>
  <si>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</si>
  <si>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</si>
  <si>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</si>
  <si>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</si>
  <si>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</si>
  <si>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</si>
  <si>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</si>
  <si>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</si>
  <si>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</si>
  <si>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</si>
  <si>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</si>
  <si>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</si>
  <si>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</si>
  <si>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</si>
  <si>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</si>
  <si>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</si>
  <si>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</si>
  <si>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</si>
  <si>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</si>
  <si>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</si>
  <si>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</si>
  <si>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</si>
  <si>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</si>
  <si>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</si>
  <si>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</si>
  <si>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</si>
  <si>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</si>
  <si>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</si>
  <si>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</si>
  <si>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</si>
  <si>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</si>
  <si>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</si>
  <si>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</si>
  <si>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</si>
  <si>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</si>
  <si>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</si>
  <si>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</si>
  <si>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</si>
  <si>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</si>
  <si>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</si>
  <si>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</si>
  <si>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</si>
  <si>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</si>
  <si>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</si>
  <si>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</si>
  <si>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</si>
  <si>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</si>
  <si>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</si>
  <si>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</si>
  <si>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</si>
  <si>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</si>
  <si>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</si>
  <si>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</si>
  <si>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</si>
  <si>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</si>
  <si>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</si>
  <si>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</si>
  <si>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</si>
  <si>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</si>
  <si>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</si>
  <si>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</si>
  <si>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</si>
  <si>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</si>
  <si>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</si>
  <si>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</si>
  <si>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</si>
  <si>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</si>
  <si>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</si>
  <si>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</si>
  <si>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</si>
  <si>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</si>
  <si>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</si>
  <si>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</si>
  <si>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</si>
  <si>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</si>
  <si>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</si>
  <si>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</si>
  <si>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</si>
  <si>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</si>
  <si>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</si>
  <si>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</si>
  <si>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</si>
  <si>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</si>
  <si>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</si>
  <si>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</si>
  <si>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</si>
  <si>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</si>
  <si>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</si>
  <si>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</si>
  <si>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</si>
  <si>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</si>
  <si>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</si>
  <si>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</si>
  <si>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</si>
  <si>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</si>
  <si>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</si>
  <si>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</si>
  <si>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</si>
  <si>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</si>
  <si>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</si>
  <si>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</si>
  <si>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</si>
  <si>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</si>
  <si>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</si>
  <si>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</si>
  <si>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</si>
  <si>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</si>
  <si>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</si>
  <si>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</si>
  <si>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</si>
  <si>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</si>
  <si>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</si>
  <si>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</si>
  <si>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</si>
  <si>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</si>
  <si>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</si>
  <si>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</si>
  <si>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</si>
  <si>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</si>
  <si>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</si>
  <si>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</si>
  <si>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</si>
  <si>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</si>
  <si>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</si>
  <si>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</si>
  <si>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</si>
  <si>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</si>
  <si>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</si>
  <si>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</si>
  <si>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</si>
  <si>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</si>
  <si>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</si>
  <si>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</si>
  <si>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</si>
  <si>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</si>
  <si>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</si>
  <si>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</si>
  <si>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</si>
  <si>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</si>
  <si>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</si>
  <si>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</si>
  <si>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</si>
  <si>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</si>
  <si>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</si>
  <si>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</si>
  <si>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</si>
  <si>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</si>
  <si>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</si>
  <si>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</si>
  <si>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</si>
  <si>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</si>
  <si>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</si>
  <si>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</si>
  <si>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</si>
  <si>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</si>
  <si>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</si>
  <si>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</si>
  <si>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</si>
  <si>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</si>
  <si>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</si>
  <si>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</si>
  <si>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</si>
  <si>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</si>
  <si>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</si>
  <si>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</si>
  <si>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</si>
  <si>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</si>
  <si>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</si>
  <si>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</si>
  <si>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</si>
  <si>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</si>
  <si>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</si>
  <si>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</si>
  <si>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</si>
  <si>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</si>
  <si>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</si>
  <si>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</si>
  <si>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</si>
  <si>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</si>
  <si>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</si>
  <si>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</si>
  <si>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</si>
  <si>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</si>
  <si>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</si>
  <si>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</si>
  <si>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</si>
  <si>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</si>
  <si>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</si>
  <si>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</si>
  <si>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</si>
  <si>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</si>
  <si>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</si>
  <si>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</si>
  <si>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</si>
  <si>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</si>
  <si>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</si>
  <si>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</si>
  <si>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</si>
  <si>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</si>
  <si>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</si>
  <si>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</si>
  <si>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</si>
  <si>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</si>
  <si>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</si>
  <si>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</si>
  <si>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</si>
  <si>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</si>
  <si>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</si>
  <si>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</si>
  <si>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</si>
  <si>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</si>
  <si>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</si>
  <si>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</si>
  <si>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</si>
  <si>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</si>
  <si>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</si>
  <si>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</si>
  <si>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</si>
  <si>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</si>
  <si>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</si>
  <si>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</si>
  <si>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</si>
  <si>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</si>
  <si>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</si>
  <si>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</si>
  <si>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</si>
  <si>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</si>
  <si>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</si>
  <si>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</si>
  <si>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</si>
  <si>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</si>
  <si>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</si>
  <si>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</si>
  <si>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</si>
  <si>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</si>
  <si>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</si>
  <si>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</si>
  <si>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</si>
  <si>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</si>
  <si>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</si>
  <si>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</si>
  <si>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</si>
  <si>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</si>
  <si>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</si>
  <si>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</si>
  <si>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</si>
  <si>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</si>
  <si>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</si>
  <si>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</si>
  <si>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</si>
  <si>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</si>
  <si>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</si>
  <si>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</si>
  <si>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</si>
  <si>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</si>
  <si>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</si>
  <si>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</si>
  <si>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</si>
  <si>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</si>
  <si>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</si>
  <si>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</si>
  <si>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</si>
  <si>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</si>
  <si>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</si>
  <si>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</si>
  <si>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</si>
  <si>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</si>
  <si>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</si>
  <si>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</si>
  <si>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</si>
  <si>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</si>
  <si>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</si>
  <si>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</si>
  <si>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</si>
  <si>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</si>
  <si>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</si>
  <si>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</si>
  <si>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</si>
  <si>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</si>
  <si>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</si>
  <si>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</si>
  <si>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</si>
  <si>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</si>
  <si>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</si>
  <si>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</si>
  <si>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</si>
  <si>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</si>
  <si>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</si>
  <si>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</si>
  <si>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</si>
  <si>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</si>
  <si>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</si>
  <si>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</si>
  <si>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</si>
  <si>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</si>
  <si>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</si>
  <si>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</si>
  <si>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</si>
  <si>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</si>
  <si>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</si>
  <si>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</si>
  <si>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</si>
  <si>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</si>
  <si>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</si>
  <si>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</si>
  <si>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</si>
  <si>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</si>
  <si>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</si>
  <si>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</si>
  <si>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</si>
  <si>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</si>
  <si>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</si>
  <si>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</si>
  <si>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</si>
  <si>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</si>
  <si>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</si>
  <si>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</si>
  <si>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</si>
  <si>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</si>
  <si>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</si>
  <si>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</si>
  <si>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</si>
  <si>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</si>
  <si>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</si>
  <si>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</si>
  <si>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</si>
  <si>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</si>
  <si>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</si>
  <si>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</si>
  <si>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</si>
  <si>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</si>
  <si>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</si>
  <si>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</si>
  <si>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</si>
  <si>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</si>
  <si>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</si>
  <si>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</si>
  <si>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</si>
  <si>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</si>
  <si>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</si>
  <si>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</si>
  <si>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</si>
  <si>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</si>
  <si>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</si>
  <si>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</si>
  <si>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</si>
  <si>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</si>
  <si>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</si>
  <si>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</si>
  <si>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</si>
  <si>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</si>
  <si>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</si>
  <si>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</si>
  <si>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</si>
  <si>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</si>
  <si>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</si>
  <si>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</si>
  <si>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</si>
  <si>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</si>
  <si>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</si>
  <si>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</si>
  <si>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</si>
  <si>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</si>
  <si>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</si>
  <si>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</si>
  <si>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</si>
  <si>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</si>
  <si>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</si>
  <si>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</si>
  <si>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</si>
  <si>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</si>
  <si>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</si>
  <si>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</si>
  <si>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</si>
  <si>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</si>
  <si>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</si>
  <si>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</si>
  <si>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</si>
  <si>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</si>
  <si>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</si>
  <si>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</si>
  <si>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</si>
  <si>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</si>
  <si>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</si>
  <si>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</si>
  <si>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</si>
  <si>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</si>
  <si>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</si>
  <si>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</si>
  <si>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</si>
  <si>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</si>
  <si>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</si>
  <si>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</si>
  <si>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</si>
  <si>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</si>
  <si>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</si>
  <si>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</si>
  <si>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</si>
  <si>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</si>
  <si>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</si>
  <si>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</si>
  <si>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</si>
  <si>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</si>
  <si>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</si>
  <si>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</si>
  <si>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</si>
  <si>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</si>
  <si>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</si>
  <si>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</si>
  <si>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</si>
  <si>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</si>
  <si>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</si>
  <si>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</si>
  <si>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</si>
  <si>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</si>
  <si>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</si>
  <si>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</si>
  <si>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</si>
  <si>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</si>
  <si>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</si>
  <si>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</si>
  <si>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</si>
  <si>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</si>
  <si>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</si>
  <si>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</si>
  <si>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</si>
  <si>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</si>
  <si>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</si>
  <si>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</si>
  <si>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</si>
  <si>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</si>
  <si>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</si>
  <si>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</si>
  <si>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</si>
  <si>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</si>
  <si>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</si>
  <si>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</si>
  <si>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</si>
  <si>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</si>
  <si>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</si>
  <si>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</si>
  <si>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</si>
  <si>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</si>
  <si>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</si>
  <si>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</si>
  <si>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</si>
  <si>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</si>
  <si>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</si>
  <si>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</si>
  <si>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</si>
  <si>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</si>
  <si>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</si>
  <si>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</si>
  <si>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</si>
  <si>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</si>
  <si>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</si>
  <si>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</si>
  <si>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</si>
  <si>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</si>
  <si>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</si>
  <si>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</si>
  <si>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</si>
  <si>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</si>
  <si>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</si>
  <si>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</si>
  <si>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</si>
  <si>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</si>
  <si>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</si>
  <si>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</si>
  <si>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</si>
  <si>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</si>
  <si>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</si>
  <si>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</si>
  <si>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</si>
  <si>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</si>
  <si>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</si>
  <si>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</si>
  <si>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</si>
  <si>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</si>
  <si>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</si>
  <si>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</si>
  <si>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</si>
  <si>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</si>
  <si>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</si>
  <si>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</si>
  <si>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</si>
  <si>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</si>
  <si>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</si>
  <si>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</si>
  <si>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</si>
  <si>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</si>
  <si>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</si>
  <si>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</si>
  <si>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</si>
  <si>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</si>
  <si>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</si>
  <si>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</si>
  <si>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</si>
  <si>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</si>
  <si>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</si>
  <si>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</si>
  <si>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</si>
  <si>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</si>
  <si>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</si>
  <si>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</si>
  <si>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</si>
  <si>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</si>
  <si>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</si>
  <si>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</si>
  <si>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</si>
  <si>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</si>
  <si>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</si>
  <si>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</si>
  <si>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</si>
  <si>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</si>
  <si>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</si>
  <si>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</si>
  <si>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</si>
  <si>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</si>
  <si>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</si>
  <si>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</si>
  <si>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</si>
  <si>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</si>
  <si>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</si>
  <si>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</si>
  <si>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</si>
  <si>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</si>
  <si>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</si>
  <si>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</si>
  <si>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</si>
  <si>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</si>
  <si>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</si>
  <si>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</si>
  <si>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</si>
  <si>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</si>
  <si>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</si>
  <si>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</si>
  <si>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</si>
  <si>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</si>
  <si>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</si>
  <si>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</si>
  <si>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</si>
  <si>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</si>
  <si>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</si>
  <si>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</si>
  <si>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</si>
  <si>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</si>
  <si>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</si>
  <si>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</si>
  <si>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</si>
  <si>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</si>
  <si>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</si>
  <si>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</si>
  <si>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</si>
  <si>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</si>
  <si>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</si>
  <si>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</si>
  <si>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</si>
  <si>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</si>
  <si>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</si>
  <si>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</si>
  <si>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</si>
  <si>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</si>
  <si>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</si>
  <si>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</si>
  <si>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</si>
  <si>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</si>
  <si>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</si>
  <si>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</si>
  <si>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</si>
  <si>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</si>
  <si>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</si>
  <si>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</si>
  <si>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</si>
  <si>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</si>
  <si>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</si>
  <si>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</si>
  <si>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</si>
  <si>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</si>
  <si>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</si>
  <si>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</si>
  <si>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</si>
  <si>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</si>
  <si>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</si>
  <si>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</si>
  <si>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</si>
  <si>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</si>
  <si>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</si>
  <si>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</si>
  <si>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</si>
  <si>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</si>
  <si>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</si>
  <si>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</si>
  <si>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</si>
  <si>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</si>
  <si>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</si>
  <si>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</si>
  <si>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</si>
  <si>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</si>
  <si>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</si>
  <si>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</si>
  <si>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</si>
  <si>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</si>
  <si>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</si>
  <si>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</si>
  <si>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</si>
  <si>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</si>
  <si>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</si>
  <si>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</si>
  <si>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</si>
  <si>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</si>
  <si>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</si>
  <si>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</si>
  <si>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</si>
  <si>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</si>
  <si>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</si>
  <si>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</si>
  <si>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</si>
  <si>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</si>
  <si>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</si>
  <si>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</si>
  <si>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</si>
  <si>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</si>
  <si>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</si>
  <si>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</si>
  <si>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</si>
  <si>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</si>
  <si>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</si>
  <si>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</si>
  <si>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</si>
  <si>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</si>
  <si>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</si>
  <si>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</si>
  <si>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</si>
  <si>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</si>
  <si>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</si>
  <si>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</si>
  <si>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</si>
  <si>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</si>
  <si>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</si>
  <si>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</si>
  <si>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</si>
  <si>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</si>
  <si>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</si>
  <si>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</si>
  <si>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</si>
  <si>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</si>
  <si>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</si>
  <si>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</si>
  <si>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</si>
  <si>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</si>
  <si>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</si>
  <si>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</si>
  <si>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</si>
  <si>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</si>
  <si>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</si>
  <si>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</si>
  <si>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</si>
  <si>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</si>
  <si>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</si>
  <si>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</si>
  <si>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</si>
  <si>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</si>
  <si>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</si>
  <si>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</si>
  <si>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</si>
  <si>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</si>
  <si>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</si>
  <si>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</si>
  <si>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</si>
  <si>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</si>
  <si>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</si>
  <si>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</si>
  <si>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</si>
  <si>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</si>
  <si>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</si>
  <si>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</si>
  <si>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</si>
  <si>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</si>
  <si>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</si>
  <si>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</si>
  <si>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</si>
  <si>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</si>
  <si>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</si>
  <si>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</si>
  <si>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</si>
  <si>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</si>
  <si>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</si>
  <si>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</si>
  <si>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</si>
  <si>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</si>
  <si>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</si>
  <si>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</si>
  <si>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</si>
  <si>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</si>
  <si>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</si>
  <si>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</si>
  <si>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</si>
  <si>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</si>
  <si>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</si>
  <si>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</si>
  <si>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</si>
  <si>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</si>
  <si>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</si>
  <si>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</si>
  <si>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</si>
  <si>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</si>
  <si>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</si>
  <si>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</si>
  <si>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</si>
  <si>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</si>
  <si>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</si>
  <si>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</si>
  <si>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</si>
  <si>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</si>
  <si>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</si>
  <si>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</si>
  <si>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</si>
  <si>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</si>
  <si>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</si>
  <si>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</si>
  <si>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</si>
  <si>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</si>
  <si>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</si>
  <si>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</si>
  <si>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</si>
  <si>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</si>
  <si>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</si>
  <si>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</si>
  <si>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</si>
  <si>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</si>
  <si>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</si>
  <si>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</si>
  <si>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</si>
  <si>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</si>
  <si>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</si>
  <si>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</si>
  <si>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</si>
  <si>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</si>
  <si>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</si>
  <si>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</si>
  <si>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</si>
  <si>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</si>
  <si>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</si>
  <si>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</si>
  <si>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</si>
  <si>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</si>
  <si>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</si>
  <si>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</si>
  <si>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</si>
  <si>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</si>
  <si>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</si>
  <si>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</si>
  <si>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</si>
  <si>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</si>
  <si>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</si>
  <si>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</si>
  <si>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</si>
  <si>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</si>
  <si>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</si>
  <si>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</si>
  <si>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</si>
  <si>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</si>
  <si>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</si>
  <si>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</si>
  <si>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</si>
  <si>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</si>
  <si>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</si>
  <si>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</si>
  <si>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</si>
  <si>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</si>
  <si>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</si>
  <si>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</si>
  <si>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</si>
  <si>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</si>
  <si>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</si>
  <si>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</si>
  <si>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</si>
  <si>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</si>
  <si>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</si>
  <si>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</si>
  <si>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</si>
  <si>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</si>
  <si>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</si>
  <si>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</si>
  <si>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</si>
  <si>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</si>
  <si>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</si>
  <si>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</si>
  <si>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</si>
  <si>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</si>
  <si>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</si>
  <si>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</si>
  <si>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</si>
  <si>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</si>
  <si>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</si>
  <si>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</si>
  <si>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</si>
  <si>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</si>
  <si>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</si>
  <si>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</si>
  <si>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</si>
  <si>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</si>
  <si>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</si>
  <si>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</si>
  <si>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</si>
  <si>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</si>
  <si>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</si>
  <si>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</si>
  <si>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</si>
  <si>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</si>
  <si>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</si>
  <si>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</si>
  <si>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</si>
  <si>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</si>
  <si>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</si>
  <si>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</si>
  <si>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</si>
  <si>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</si>
  <si>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</si>
  <si>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</si>
  <si>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</si>
  <si>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</si>
  <si>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</si>
  <si>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</si>
  <si>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</si>
  <si>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</si>
  <si>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</si>
  <si>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</si>
  <si>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</si>
  <si>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</si>
  <si>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</si>
  <si>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</si>
  <si>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</si>
  <si>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</si>
  <si>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</si>
  <si>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</si>
  <si>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</si>
  <si>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</si>
  <si>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</si>
  <si>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</si>
  <si>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</si>
  <si>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</si>
  <si>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</si>
  <si>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</si>
  <si>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</si>
  <si>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</si>
  <si>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</si>
  <si>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</si>
  <si>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</si>
  <si>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</si>
  <si>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</si>
  <si>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</si>
  <si>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</si>
  <si>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</si>
  <si>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</si>
  <si>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</si>
  <si>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</si>
  <si>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</si>
  <si>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</si>
  <si>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</si>
  <si>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</si>
  <si>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</si>
  <si>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</si>
  <si>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</si>
  <si>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</si>
  <si>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</si>
  <si>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</si>
  <si>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</si>
  <si>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</si>
  <si>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</si>
  <si>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</si>
  <si>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</si>
  <si>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</si>
  <si>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</si>
  <si>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</si>
  <si>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</si>
  <si>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</si>
  <si>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</si>
  <si>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</si>
  <si>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</si>
  <si>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</si>
  <si>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</si>
  <si>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</si>
  <si>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</si>
  <si>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</si>
  <si>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</si>
  <si>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</si>
  <si>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</si>
  <si>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</si>
  <si>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</si>
  <si>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</si>
  <si>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</si>
  <si>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</si>
  <si>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</si>
  <si>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</si>
  <si>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</si>
  <si>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</si>
  <si>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</si>
  <si>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</si>
  <si>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</si>
  <si>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</si>
  <si>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</si>
  <si>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</si>
  <si>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</si>
  <si>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</si>
  <si>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</si>
  <si>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</si>
  <si>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</si>
  <si>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</si>
  <si>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</si>
  <si>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</si>
  <si>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</si>
  <si>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</si>
  <si>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</si>
  <si>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</si>
  <si>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</si>
  <si>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</si>
  <si>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</si>
  <si>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</si>
  <si>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</si>
  <si>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</si>
  <si>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</si>
  <si>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</si>
  <si>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</si>
  <si>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</si>
  <si>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</si>
  <si>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</si>
  <si>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</si>
  <si>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</si>
  <si>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</si>
  <si>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</si>
  <si>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</si>
  <si>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</si>
  <si>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</si>
  <si>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</si>
  <si>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</si>
  <si>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</si>
  <si>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</si>
  <si>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</si>
  <si>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</si>
  <si>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</si>
  <si>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</si>
  <si>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</si>
  <si>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</si>
  <si>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</si>
  <si>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</si>
  <si>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</si>
  <si>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</si>
  <si>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</si>
  <si>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</si>
  <si>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</si>
  <si>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</si>
  <si>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</si>
  <si>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</si>
  <si>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</si>
  <si>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</si>
  <si>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</si>
  <si>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</si>
  <si>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</si>
  <si>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</si>
  <si>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</si>
  <si>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</si>
  <si>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</si>
  <si>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</si>
  <si>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</si>
  <si>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</si>
  <si>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</si>
  <si>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</si>
  <si>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</si>
  <si>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</si>
  <si>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</si>
  <si>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</si>
  <si>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</si>
  <si>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</si>
  <si>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</si>
  <si>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</si>
  <si>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</si>
  <si>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</si>
  <si>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</si>
  <si>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</si>
  <si>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</si>
  <si>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</si>
  <si>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</si>
  <si>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</si>
  <si>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</si>
  <si>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</si>
  <si>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</si>
  <si>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</si>
  <si>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</si>
  <si>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</si>
  <si>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</si>
  <si>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</si>
  <si>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</si>
  <si>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</si>
  <si>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</si>
  <si>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</si>
  <si>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</si>
  <si>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</si>
  <si>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</si>
  <si>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</si>
  <si>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</si>
  <si>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</si>
  <si>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</si>
  <si>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</si>
  <si>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</si>
  <si>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</si>
  <si>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</si>
  <si>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</si>
  <si>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</si>
  <si>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</si>
  <si>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</si>
  <si>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</si>
  <si>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</si>
  <si>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</si>
  <si>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</si>
  <si>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</si>
  <si>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</si>
  <si>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</si>
  <si>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</si>
  <si>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</si>
  <si>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</si>
  <si>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</si>
  <si>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</si>
  <si>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</si>
  <si>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</si>
  <si>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</si>
  <si>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</si>
  <si>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</si>
  <si>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</si>
  <si>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</si>
  <si>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</si>
  <si>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</si>
  <si>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</si>
  <si>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</si>
  <si>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</si>
  <si>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</si>
  <si>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</si>
  <si>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</si>
  <si>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</si>
  <si>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</si>
  <si>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</si>
  <si>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</si>
  <si>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</si>
  <si>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</si>
  <si>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</si>
  <si>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</si>
  <si>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</si>
  <si>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</si>
  <si>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</si>
  <si>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</si>
  <si>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</si>
  <si>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</si>
  <si>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</si>
  <si>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</si>
  <si>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</si>
  <si>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</si>
  <si>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</si>
  <si>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</si>
  <si>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</si>
  <si>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</si>
  <si>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</si>
  <si>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</si>
  <si>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</si>
  <si>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</si>
  <si>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</si>
  <si>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</si>
  <si>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</si>
  <si>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</si>
  <si>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</si>
  <si>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</si>
  <si>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</si>
  <si>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</si>
  <si>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</si>
  <si>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</si>
  <si>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</si>
  <si>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</si>
  <si>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</si>
  <si>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</si>
  <si>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</si>
  <si>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</si>
  <si>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</si>
  <si>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</si>
  <si>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</si>
  <si>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</si>
  <si>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</si>
  <si>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</si>
  <si>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</si>
  <si>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</si>
  <si>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</si>
  <si>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</si>
  <si>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</si>
  <si>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</si>
  <si>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</si>
  <si>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</si>
  <si>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</si>
  <si>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</si>
  <si>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</si>
  <si>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</si>
  <si>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</si>
  <si>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</si>
  <si>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</si>
  <si>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</si>
  <si>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</si>
  <si>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</si>
  <si>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</si>
  <si>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</si>
  <si>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</si>
  <si>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</si>
  <si>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</si>
  <si>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</si>
  <si>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</si>
  <si>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</si>
  <si>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</si>
  <si>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</si>
  <si>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</si>
  <si>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</si>
  <si>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</si>
  <si>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</si>
  <si>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</si>
  <si>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</si>
  <si>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</si>
  <si>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</si>
  <si>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</si>
  <si>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</si>
  <si>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</si>
  <si>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</si>
  <si>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</si>
  <si>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</si>
  <si>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</si>
  <si>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</si>
  <si>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</si>
  <si>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</si>
  <si>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</si>
  <si>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</si>
  <si>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</si>
  <si>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</si>
  <si>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</si>
  <si>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</si>
  <si>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</si>
  <si>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</si>
  <si>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</si>
  <si>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</si>
  <si>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</si>
  <si>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</si>
  <si>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</si>
  <si>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</si>
  <si>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</si>
  <si>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</si>
  <si>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</si>
  <si>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</si>
  <si>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</si>
  <si>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</si>
  <si>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</si>
  <si>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</si>
  <si>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</si>
  <si>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</si>
  <si>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</si>
  <si>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</si>
  <si>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</si>
  <si>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</si>
  <si>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</si>
  <si>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</si>
  <si>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</si>
  <si>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</si>
  <si>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</si>
  <si>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</si>
  <si>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</si>
  <si>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</si>
  <si>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</si>
  <si>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</si>
  <si>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</si>
  <si>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</si>
  <si>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</si>
  <si>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</si>
  <si>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</si>
  <si>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</si>
  <si>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</si>
  <si>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</si>
  <si>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</si>
  <si>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</si>
  <si>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</si>
  <si>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</si>
  <si>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</si>
  <si>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</si>
  <si>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</si>
  <si>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</si>
  <si>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</si>
  <si>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</si>
  <si>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</si>
  <si>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</si>
  <si>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</si>
  <si>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</si>
  <si>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</si>
  <si>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</si>
  <si>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</si>
  <si>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</si>
  <si>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</si>
  <si>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</si>
  <si>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</si>
  <si>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</si>
  <si>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</si>
  <si>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</si>
  <si>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</si>
  <si>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</si>
  <si>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</si>
  <si>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</si>
  <si>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</si>
  <si>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</si>
  <si>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</si>
  <si>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</si>
  <si>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</si>
  <si>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</si>
  <si>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</si>
  <si>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</si>
  <si>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</si>
  <si>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</si>
  <si>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</si>
  <si>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</si>
  <si>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</si>
  <si>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</si>
  <si>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</si>
  <si>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</si>
  <si>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</si>
  <si>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</si>
  <si>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</si>
  <si>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</si>
  <si>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</si>
  <si>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</si>
  <si>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</si>
  <si>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</si>
  <si>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</si>
  <si>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</si>
  <si>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</si>
  <si>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</si>
  <si>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</si>
  <si>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</si>
  <si>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</si>
  <si>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</si>
  <si>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</si>
  <si>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</si>
  <si>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</si>
  <si>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</si>
  <si>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</si>
  <si>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</si>
  <si>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</si>
  <si>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</si>
  <si>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</si>
  <si>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</si>
  <si>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</si>
  <si>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</si>
  <si>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</si>
  <si>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</si>
  <si>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</si>
  <si>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</si>
  <si>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</si>
  <si>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</si>
  <si>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</si>
  <si>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</si>
  <si>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</si>
  <si>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</si>
  <si>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</si>
  <si>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</si>
  <si>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</si>
  <si>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</si>
  <si>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</si>
  <si>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</si>
  <si>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</si>
  <si>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</si>
  <si>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</si>
  <si>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</si>
  <si>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</si>
  <si>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</si>
  <si>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</si>
  <si>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</si>
  <si>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</si>
  <si>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</si>
  <si>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</si>
  <si>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</si>
  <si>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</si>
  <si>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</si>
  <si>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</si>
  <si>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</si>
  <si>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</si>
  <si>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</si>
  <si>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</si>
  <si>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</si>
  <si>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</si>
  <si>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</si>
  <si>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</si>
  <si>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</si>
  <si>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</si>
  <si>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</si>
  <si>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</si>
  <si>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</si>
  <si>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</si>
  <si>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</si>
  <si>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</si>
  <si>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</si>
  <si>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</si>
  <si>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</si>
  <si>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</si>
  <si>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</si>
  <si>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</si>
  <si>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</si>
  <si>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</si>
  <si>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</si>
  <si>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</si>
  <si>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</si>
  <si>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</si>
  <si>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</si>
  <si>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</si>
  <si>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</si>
  <si>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</si>
  <si>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</si>
  <si>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</si>
  <si>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</si>
  <si>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</si>
  <si>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</si>
  <si>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</si>
  <si>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</si>
  <si>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</si>
  <si>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</si>
  <si>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</si>
  <si>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</si>
  <si>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</si>
  <si>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</si>
  <si>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</si>
  <si>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</si>
  <si>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</si>
  <si>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</si>
  <si>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</si>
  <si>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</si>
  <si>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</si>
  <si>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</si>
  <si>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</si>
  <si>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</si>
  <si>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</si>
  <si>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</si>
  <si>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</si>
  <si>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</si>
  <si>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</si>
  <si>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</si>
  <si>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</si>
  <si>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</si>
  <si>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</si>
  <si>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</si>
  <si>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</si>
  <si>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</si>
  <si>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</si>
  <si>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</si>
  <si>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</si>
  <si>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</si>
  <si>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</si>
  <si>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</si>
  <si>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</si>
  <si>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</si>
  <si>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</si>
  <si>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</si>
  <si>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</si>
  <si>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</si>
  <si>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</si>
  <si>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</si>
  <si>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</si>
  <si>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</si>
  <si>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</si>
  <si>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</si>
  <si>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</si>
  <si>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</si>
  <si>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</si>
  <si>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</si>
  <si>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</si>
  <si>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</si>
  <si>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</si>
  <si>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</si>
  <si>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</si>
  <si>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</si>
  <si>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</si>
  <si>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</si>
  <si>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</si>
  <si>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</si>
  <si>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</si>
  <si>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</si>
  <si>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</si>
  <si>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</si>
  <si>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</si>
  <si>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</si>
  <si>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</si>
  <si>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</si>
  <si>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</si>
  <si>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</si>
  <si>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</si>
  <si>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</si>
  <si>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</si>
  <si>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</si>
  <si>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</si>
  <si>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</si>
  <si>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</si>
  <si>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</si>
  <si>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</si>
  <si>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</si>
  <si>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</si>
  <si>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</si>
  <si>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</si>
  <si>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</si>
  <si>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</si>
  <si>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</si>
  <si>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</si>
  <si>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</si>
  <si>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</si>
  <si>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</si>
  <si>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</si>
  <si>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</si>
  <si>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</si>
  <si>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</si>
  <si>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</si>
  <si>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</si>
  <si>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</si>
  <si>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</si>
  <si>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</si>
  <si>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</si>
  <si>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</si>
  <si>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</si>
  <si>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</si>
  <si>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</si>
  <si>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</si>
  <si>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</si>
  <si>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</si>
  <si>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</si>
  <si>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</si>
  <si>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</si>
  <si>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</si>
  <si>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</si>
  <si>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</si>
  <si>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</si>
  <si>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</si>
  <si>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</si>
  <si>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</si>
  <si>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</si>
  <si>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</si>
  <si>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</si>
  <si>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</si>
  <si>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</si>
  <si>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</si>
  <si>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</si>
  <si>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</si>
  <si>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</si>
  <si>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</si>
  <si>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</si>
  <si>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</si>
  <si>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</si>
  <si>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</si>
  <si>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</si>
  <si>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</si>
  <si>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</si>
  <si>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</si>
  <si>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</si>
  <si>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</si>
  <si>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</si>
  <si>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</si>
  <si>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</si>
  <si>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</si>
  <si>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</si>
  <si>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</si>
  <si>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</si>
  <si>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</si>
  <si>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</si>
  <si>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</si>
  <si>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</si>
  <si>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</si>
  <si>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</si>
  <si>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</si>
  <si>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</si>
  <si>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</si>
  <si>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</si>
  <si>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</si>
  <si>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</si>
  <si>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</si>
  <si>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</si>
  <si>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</si>
  <si>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</si>
  <si>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</si>
  <si>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</si>
  <si>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</si>
  <si>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</si>
  <si>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</si>
  <si>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</si>
  <si>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</si>
  <si>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</si>
  <si>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</si>
  <si>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</si>
  <si>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</si>
  <si>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</si>
  <si>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</si>
  <si>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</si>
  <si>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</si>
  <si>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</si>
  <si>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</si>
  <si>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</si>
  <si>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</si>
  <si>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</si>
  <si>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</si>
  <si>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</si>
  <si>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</si>
  <si>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</si>
  <si>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</si>
  <si>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</si>
  <si>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</si>
  <si>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</si>
  <si>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</si>
  <si>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</si>
  <si>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</si>
  <si>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</si>
  <si>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</si>
  <si>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</si>
  <si>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</si>
  <si>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</si>
  <si>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</si>
  <si>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</si>
  <si>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</si>
  <si>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</si>
  <si>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</si>
  <si>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</si>
  <si>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</si>
  <si>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</si>
  <si>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</si>
  <si>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</si>
  <si>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</si>
  <si>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</si>
  <si>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</si>
  <si>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</si>
  <si>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</si>
  <si>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</si>
  <si>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</si>
  <si>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</si>
  <si>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</si>
  <si>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</si>
  <si>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</si>
  <si>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</si>
  <si>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</si>
  <si>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</si>
  <si>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</si>
  <si>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</si>
  <si>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</si>
  <si>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</si>
  <si>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</si>
  <si>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</si>
  <si>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</si>
  <si>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</si>
  <si>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</si>
  <si>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</si>
  <si>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</si>
  <si>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</si>
  <si>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</si>
  <si>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</si>
  <si>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</si>
  <si>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</si>
  <si>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</si>
  <si>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</si>
  <si>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</si>
  <si>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</si>
  <si>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</si>
  <si>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</si>
  <si>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</si>
  <si>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</si>
  <si>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</si>
  <si>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</si>
  <si>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</si>
  <si>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</si>
  <si>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</si>
  <si>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</si>
  <si>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</si>
  <si>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</si>
  <si>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</si>
  <si>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</si>
  <si>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</si>
  <si>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</si>
  <si>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</si>
  <si>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</si>
  <si>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</si>
  <si>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</si>
  <si>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</si>
  <si>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</si>
  <si>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</si>
  <si>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</si>
  <si>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</si>
  <si>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</si>
  <si>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</si>
  <si>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</si>
  <si>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</si>
  <si>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</si>
  <si>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</si>
  <si>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</si>
  <si>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</si>
  <si>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</si>
  <si>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</si>
  <si>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</si>
  <si>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</si>
  <si>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</si>
  <si>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</si>
  <si>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</si>
  <si>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</si>
  <si>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</si>
  <si>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</si>
  <si>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</si>
  <si>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</si>
  <si>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</si>
  <si>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</si>
  <si>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</si>
  <si>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</si>
  <si>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</si>
  <si>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</si>
  <si>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</si>
  <si>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</si>
  <si>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</si>
  <si>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</si>
  <si>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</si>
  <si>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</si>
  <si>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</si>
  <si>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</si>
  <si>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</si>
  <si>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</si>
  <si>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</si>
  <si>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</si>
  <si>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</si>
  <si>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</si>
  <si>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</si>
  <si>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</si>
  <si>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</si>
  <si>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</si>
  <si>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</si>
  <si>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</si>
  <si>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</si>
  <si>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</si>
  <si>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</si>
  <si>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</si>
  <si>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</si>
  <si>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</si>
  <si>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</si>
  <si>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</si>
  <si>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</si>
  <si>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</si>
  <si>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</si>
  <si>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</si>
  <si>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</si>
  <si>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</si>
  <si>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</si>
  <si>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</si>
  <si>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</si>
  <si>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</si>
  <si>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</si>
  <si>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</si>
  <si>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</si>
  <si>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</si>
  <si>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</si>
  <si>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</si>
  <si>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</si>
  <si>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</si>
  <si>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</si>
  <si>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</si>
  <si>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</si>
  <si>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</si>
  <si>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</si>
  <si>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</si>
  <si>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</si>
  <si>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</si>
  <si>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</si>
  <si>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</si>
  <si>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</si>
  <si>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</si>
  <si>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</si>
  <si>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</si>
  <si>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</si>
  <si>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</si>
  <si>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</si>
  <si>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</si>
  <si>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</si>
  <si>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</si>
  <si>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</si>
  <si>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</si>
  <si>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</si>
  <si>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</si>
  <si>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</si>
  <si>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</si>
  <si>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</si>
  <si>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</si>
  <si>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</si>
  <si>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</si>
  <si>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</si>
  <si>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</si>
  <si>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</si>
  <si>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</si>
  <si>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</si>
  <si>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</si>
  <si>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</si>
  <si>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</si>
  <si>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</si>
  <si>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</si>
  <si>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</si>
  <si>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</si>
  <si>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</si>
  <si>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</si>
  <si>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</si>
  <si>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</si>
  <si>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</si>
  <si>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</si>
  <si>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</si>
  <si>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</si>
  <si>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</si>
  <si>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</si>
  <si>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</si>
  <si>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</si>
  <si>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</si>
  <si>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</si>
  <si>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</si>
  <si>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</si>
  <si>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</si>
  <si>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</si>
  <si>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</si>
  <si>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</si>
  <si>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</si>
  <si>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</si>
  <si>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</si>
  <si>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</si>
  <si>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</si>
  <si>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</si>
  <si>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</si>
  <si>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</si>
  <si>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</si>
  <si>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</si>
  <si>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</si>
  <si>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</si>
  <si>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</si>
  <si>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</si>
  <si>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</si>
  <si>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</si>
  <si>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</si>
  <si>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</si>
  <si>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</si>
  <si>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</si>
  <si>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</si>
  <si>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</si>
  <si>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</si>
  <si>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</si>
  <si>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</si>
  <si>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</si>
  <si>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</si>
  <si>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</si>
  <si>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</si>
  <si>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</si>
  <si>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</si>
  <si>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</si>
  <si>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</si>
  <si>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</si>
  <si>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</si>
  <si>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</si>
  <si>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</si>
  <si>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</si>
  <si>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</si>
  <si>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</si>
  <si>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</si>
  <si>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</si>
  <si>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</si>
  <si>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</si>
  <si>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</si>
  <si>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</si>
  <si>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</si>
  <si>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</si>
  <si>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</si>
  <si>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</si>
  <si>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</si>
  <si>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</si>
  <si>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</si>
  <si>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</si>
  <si>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</si>
  <si>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</si>
  <si>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</si>
  <si>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</si>
  <si>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</si>
  <si>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</si>
  <si>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</si>
  <si>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</si>
  <si>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</si>
  <si>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</si>
  <si>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</si>
  <si>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</si>
  <si>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</si>
  <si>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</si>
  <si>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</si>
  <si>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</si>
  <si>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</si>
  <si>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</si>
  <si>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</si>
  <si>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</si>
  <si>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</si>
  <si>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</si>
  <si>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</si>
  <si>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</si>
  <si>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</si>
  <si>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</si>
  <si>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</si>
  <si>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</si>
  <si>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</si>
  <si>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</si>
  <si>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</si>
  <si>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</si>
  <si>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</si>
  <si>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</si>
  <si>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</si>
  <si>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</si>
  <si>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</si>
  <si>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</si>
  <si>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</si>
  <si>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</si>
  <si>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</si>
  <si>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</si>
  <si>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</si>
  <si>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</si>
  <si>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</si>
  <si>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</si>
  <si>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</si>
  <si>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</si>
  <si>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</si>
  <si>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</si>
  <si>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</si>
  <si>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</si>
  <si>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</si>
  <si>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</si>
  <si>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</si>
  <si>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</si>
  <si>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</si>
  <si>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</si>
  <si>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</si>
  <si>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</si>
  <si>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</si>
  <si>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</si>
  <si>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</si>
  <si>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</si>
  <si>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</si>
  <si>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</si>
  <si>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</si>
  <si>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</si>
  <si>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</si>
  <si>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</si>
  <si>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</si>
  <si>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</si>
  <si>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</si>
  <si>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</si>
  <si>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</si>
  <si>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</si>
  <si>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</si>
  <si>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</si>
  <si>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</si>
  <si>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</si>
  <si>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</si>
  <si>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</si>
  <si>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</si>
  <si>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</si>
  <si>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</si>
  <si>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</si>
  <si>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</si>
  <si>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</si>
  <si>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</si>
  <si>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</si>
  <si>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</si>
  <si>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</si>
  <si>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</si>
  <si>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</si>
  <si>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</si>
  <si>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</si>
  <si>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</si>
  <si>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</si>
  <si>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</si>
  <si>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</si>
  <si>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</si>
  <si>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</si>
  <si>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</si>
  <si>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</si>
  <si>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</si>
  <si>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</si>
  <si>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</si>
  <si>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</si>
  <si>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</si>
  <si>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</si>
  <si>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</si>
  <si>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</si>
  <si>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</si>
  <si>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</si>
  <si>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</si>
  <si>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</si>
  <si>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</si>
  <si>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</si>
  <si>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</si>
  <si>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</si>
  <si>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</si>
  <si>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</si>
  <si>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</si>
  <si>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</si>
  <si>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</si>
  <si>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</si>
  <si>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</si>
  <si>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</si>
  <si>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</si>
  <si>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</si>
  <si>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</si>
  <si>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</si>
  <si>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</si>
  <si>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</si>
  <si>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</si>
  <si>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</si>
  <si>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</si>
  <si>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</si>
  <si>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</si>
  <si>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</si>
  <si>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</si>
  <si>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</si>
  <si>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</si>
  <si>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</si>
  <si>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</si>
  <si>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</si>
  <si>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</si>
  <si>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</si>
  <si>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</si>
  <si>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</si>
  <si>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</si>
  <si>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</si>
  <si>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</si>
  <si>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</si>
  <si>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</si>
  <si>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</si>
  <si>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</si>
  <si>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</si>
  <si>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</si>
  <si>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</si>
  <si>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</si>
  <si>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</si>
  <si>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</si>
  <si>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</si>
  <si>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</si>
  <si>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</si>
  <si>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</si>
  <si>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</si>
  <si>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</si>
  <si>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</si>
  <si>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</si>
  <si>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</si>
  <si>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</si>
  <si>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</si>
  <si>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</si>
  <si>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</si>
  <si>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</si>
  <si>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</si>
  <si>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</si>
  <si>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</si>
  <si>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</si>
  <si>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</si>
  <si>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</si>
  <si>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</si>
  <si>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</si>
  <si>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</si>
  <si>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</si>
  <si>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</si>
  <si>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</si>
  <si>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</si>
  <si>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</si>
  <si>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</si>
  <si>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</si>
  <si>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</si>
  <si>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</si>
  <si>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</si>
  <si>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</si>
  <si>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</si>
  <si>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</si>
  <si>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</si>
  <si>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</si>
  <si>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</si>
  <si>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</si>
  <si>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</si>
  <si>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</si>
  <si>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</si>
  <si>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</si>
  <si>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</si>
  <si>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</si>
  <si>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</si>
  <si>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</si>
  <si>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</si>
  <si>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</si>
  <si>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</si>
  <si>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</si>
  <si>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</si>
  <si>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</si>
  <si>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</si>
  <si>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</si>
  <si>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</si>
  <si>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</si>
  <si>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</si>
  <si>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</si>
  <si>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</si>
  <si>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</si>
  <si>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</si>
  <si>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</si>
  <si>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</si>
  <si>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</si>
  <si>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</si>
  <si>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</si>
  <si>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</si>
  <si>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</si>
  <si>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</si>
  <si>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</si>
  <si>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</si>
  <si>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</si>
  <si>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</si>
  <si>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</si>
  <si>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</si>
  <si>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</si>
  <si>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</si>
  <si>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</si>
  <si>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</si>
  <si>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</si>
  <si>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</si>
  <si>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</si>
  <si>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</si>
  <si>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</si>
  <si>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</si>
  <si>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</si>
  <si>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</si>
  <si>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</si>
  <si>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</si>
  <si>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</si>
  <si>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</si>
  <si>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</si>
  <si>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</si>
  <si>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</si>
  <si>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</si>
  <si>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</si>
  <si>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</si>
  <si>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</si>
  <si>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</si>
  <si>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</si>
  <si>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</si>
  <si>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</si>
  <si>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</si>
  <si>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</si>
  <si>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</si>
  <si>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</si>
  <si>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</si>
  <si>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</si>
  <si>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</si>
  <si>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</si>
  <si>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</si>
  <si>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</si>
  <si>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</si>
  <si>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</si>
  <si>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</si>
  <si>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</si>
  <si>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</si>
  <si>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</si>
  <si>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</si>
  <si>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</si>
  <si>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</si>
  <si>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</si>
  <si>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</si>
  <si>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</si>
  <si>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</si>
  <si>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</si>
  <si>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</si>
  <si>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</si>
  <si>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</si>
  <si>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</si>
  <si>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</si>
  <si>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</si>
  <si>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</si>
  <si>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</si>
  <si>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</si>
  <si>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</si>
  <si>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</si>
  <si>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</si>
  <si>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</si>
  <si>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</si>
  <si>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</si>
  <si>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</si>
  <si>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</si>
  <si>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</si>
  <si>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</si>
  <si>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</si>
  <si>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</si>
  <si>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</si>
  <si>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</si>
  <si>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</si>
  <si>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</si>
  <si>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</si>
  <si>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</si>
  <si>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</si>
  <si>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</si>
  <si>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</si>
  <si>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</si>
  <si>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</si>
  <si>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</si>
  <si>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</si>
  <si>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</si>
  <si>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</si>
  <si>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</si>
  <si>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</si>
  <si>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</si>
  <si>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</si>
  <si>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</si>
  <si>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</si>
  <si>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</si>
  <si>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</si>
  <si>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</si>
  <si>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</si>
  <si>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</si>
  <si>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</si>
  <si>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</si>
  <si>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</si>
  <si>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</si>
  <si>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</si>
  <si>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</si>
  <si>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</si>
  <si>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</si>
  <si>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</si>
  <si>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</si>
  <si>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</si>
  <si>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</si>
  <si>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</si>
  <si>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</si>
  <si>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</si>
  <si>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</si>
  <si>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</si>
  <si>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</si>
  <si>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</si>
  <si>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</si>
  <si>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</si>
  <si>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</si>
  <si>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</si>
  <si>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</si>
  <si>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</si>
  <si>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</si>
  <si>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</si>
  <si>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</si>
  <si>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</si>
  <si>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</si>
  <si>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</si>
  <si>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</si>
  <si>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</si>
  <si>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</si>
  <si>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</si>
  <si>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</si>
  <si>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</si>
  <si>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</si>
  <si>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</si>
  <si>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</si>
  <si>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</si>
  <si>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</si>
  <si>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</si>
  <si>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</si>
  <si>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</si>
  <si>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</si>
  <si>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</si>
  <si>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</si>
  <si>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</si>
  <si>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</si>
  <si>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</si>
  <si>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</si>
  <si>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</si>
  <si>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</si>
  <si>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</si>
  <si>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</si>
  <si>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</si>
  <si>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</si>
  <si>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</si>
  <si>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</si>
  <si>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</si>
  <si>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</si>
  <si>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</si>
  <si>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</si>
  <si>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</si>
  <si>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</si>
  <si>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</si>
  <si>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</si>
  <si>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</si>
  <si>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</si>
  <si>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</si>
  <si>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</si>
  <si>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</si>
  <si>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</si>
  <si>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</si>
  <si>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</si>
  <si>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</si>
  <si>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</si>
  <si>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</si>
  <si>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</si>
  <si>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</si>
  <si>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</si>
  <si>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</si>
  <si>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</si>
  <si>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</si>
  <si>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</si>
  <si>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</si>
  <si>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</si>
  <si>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</si>
  <si>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</si>
  <si>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</si>
  <si>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</si>
  <si>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</si>
  <si>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</si>
  <si>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</si>
  <si>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</si>
  <si>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</si>
  <si>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</si>
  <si>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</si>
  <si>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</si>
  <si>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</si>
  <si>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</si>
  <si>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</si>
  <si>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</si>
  <si>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</si>
  <si>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</si>
  <si>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</si>
  <si>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</si>
  <si>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</si>
  <si>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</si>
  <si>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</si>
  <si>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</si>
  <si>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</si>
  <si>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</si>
  <si>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</si>
  <si>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</si>
  <si>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</si>
  <si>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</si>
  <si>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</si>
  <si>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</si>
  <si>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</si>
  <si>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</si>
  <si>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</si>
  <si>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</si>
  <si>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</si>
  <si>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</si>
  <si>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</si>
  <si>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</si>
  <si>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</si>
  <si>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</si>
  <si>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</si>
  <si>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</si>
  <si>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</si>
  <si>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</si>
  <si>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</si>
  <si>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</si>
  <si>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</si>
  <si>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</si>
  <si>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</si>
  <si>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</si>
  <si>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</si>
  <si>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</si>
  <si>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</si>
  <si>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</si>
  <si>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</si>
  <si>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</si>
  <si>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</si>
  <si>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</si>
  <si>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</si>
  <si>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</si>
  <si>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</si>
  <si>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</si>
  <si>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</si>
  <si>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</si>
  <si>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</si>
  <si>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</si>
  <si>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</si>
  <si>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</si>
  <si>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</si>
  <si>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</si>
  <si>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</si>
  <si>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</si>
  <si>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</si>
  <si>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</si>
  <si>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</si>
  <si>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</si>
  <si>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</si>
  <si>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</si>
  <si>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</si>
  <si>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</si>
  <si>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</si>
  <si>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</si>
  <si>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</si>
  <si>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</si>
  <si>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</si>
  <si>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</si>
  <si>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</si>
  <si>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</si>
  <si>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</si>
  <si>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</si>
  <si>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</si>
  <si>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</si>
  <si>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</si>
  <si>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</si>
  <si>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</si>
  <si>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</si>
  <si>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</si>
  <si>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</si>
  <si>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</si>
  <si>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</si>
  <si>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</si>
  <si>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</si>
  <si>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</si>
  <si>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</si>
  <si>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</si>
  <si>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</si>
  <si>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</si>
  <si>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</si>
  <si>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</si>
  <si>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</si>
  <si>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</si>
  <si>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</si>
  <si>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</si>
  <si>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</si>
  <si>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</si>
  <si>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</si>
  <si>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</si>
  <si>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</si>
  <si>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</si>
  <si>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</si>
  <si>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</si>
  <si>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</si>
  <si>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</si>
  <si>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</si>
  <si>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</si>
  <si>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</si>
  <si>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</si>
  <si>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</si>
  <si>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</si>
  <si>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</si>
  <si>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</si>
  <si>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</si>
  <si>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</si>
  <si>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</si>
  <si>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</si>
  <si>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</si>
  <si>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</si>
  <si>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</si>
  <si>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</si>
  <si>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</si>
  <si>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</si>
  <si>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</si>
  <si>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</si>
  <si>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</si>
  <si>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</si>
  <si>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</si>
  <si>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</si>
  <si>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</si>
  <si>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</si>
  <si>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</si>
  <si>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</si>
  <si>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</si>
  <si>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</si>
  <si>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</si>
  <si>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</si>
  <si>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</si>
  <si>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</si>
  <si>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</si>
  <si>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</si>
  <si>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</si>
  <si>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</si>
  <si>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</si>
  <si>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</si>
  <si>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</si>
  <si>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</si>
  <si>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</si>
  <si>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</si>
  <si>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</si>
  <si>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</si>
  <si>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</si>
  <si>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</si>
  <si>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</si>
  <si>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</si>
  <si>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</si>
  <si>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</si>
  <si>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</si>
  <si>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</si>
  <si>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</si>
  <si>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</si>
  <si>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</si>
  <si>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</si>
  <si>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</si>
  <si>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</si>
  <si>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</si>
  <si>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</si>
  <si>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</si>
  <si>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</si>
  <si>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</si>
  <si>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</si>
  <si>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</si>
  <si>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</si>
  <si>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</si>
  <si>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</si>
  <si>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</si>
  <si>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</si>
  <si>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</si>
  <si>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</si>
  <si>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</si>
  <si>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</si>
  <si>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</si>
  <si>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</si>
  <si>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</si>
  <si>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</si>
  <si>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</si>
  <si>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</si>
  <si>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</si>
  <si>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</si>
  <si>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</si>
  <si>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</si>
  <si>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</si>
  <si>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</si>
  <si>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</si>
  <si>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</si>
  <si>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</si>
  <si>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</si>
  <si>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</si>
  <si>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</si>
  <si>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</si>
  <si>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</si>
  <si>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</si>
  <si>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</si>
  <si>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</si>
  <si>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</si>
  <si>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</si>
  <si>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</si>
  <si>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</si>
  <si>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</si>
  <si>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</si>
  <si>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</si>
  <si>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</si>
  <si>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</si>
  <si>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</si>
  <si>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</si>
  <si>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</si>
  <si>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</si>
  <si>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</si>
  <si>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</si>
  <si>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</si>
  <si>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</si>
  <si>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</si>
  <si>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</si>
  <si>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</si>
  <si>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</si>
  <si>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</si>
  <si>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</si>
  <si>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</si>
  <si>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</si>
  <si>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</si>
  <si>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</si>
  <si>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</si>
  <si>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</si>
  <si>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</si>
  <si>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</si>
  <si>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</si>
  <si>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</si>
  <si>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</si>
  <si>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</si>
  <si>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</si>
  <si>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</si>
  <si>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</si>
  <si>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</si>
  <si>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</si>
  <si>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</si>
  <si>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</si>
  <si>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</si>
  <si>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</si>
  <si>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</si>
  <si>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</si>
  <si>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</si>
  <si>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</si>
  <si>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</si>
  <si>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</si>
  <si>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</si>
  <si>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</si>
  <si>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</si>
  <si>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</si>
  <si>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</si>
  <si>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</si>
  <si>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</si>
  <si>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</si>
  <si>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</si>
  <si>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</si>
  <si>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</si>
  <si>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</si>
  <si>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</si>
  <si>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</si>
  <si>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</si>
  <si>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</si>
  <si>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</si>
  <si>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</si>
  <si>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</si>
  <si>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</si>
  <si>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</si>
  <si>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</si>
  <si>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</si>
  <si>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</si>
  <si>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</si>
  <si>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</si>
  <si>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</si>
  <si>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</si>
  <si>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</si>
  <si>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</si>
  <si>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</si>
  <si>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</si>
  <si>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</si>
  <si>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</si>
  <si>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</si>
  <si>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</si>
  <si>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</si>
  <si>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</si>
  <si>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</si>
  <si>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</si>
  <si>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</si>
  <si>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</si>
  <si>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</si>
  <si>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</si>
  <si>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</si>
  <si>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</si>
  <si>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</si>
  <si>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</si>
  <si>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</si>
  <si>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</si>
  <si>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</si>
  <si>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</si>
  <si>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</si>
  <si>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</si>
  <si>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</si>
  <si>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</si>
  <si>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</si>
  <si>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</si>
  <si>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</si>
  <si>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</si>
  <si>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</si>
  <si>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</si>
  <si>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</si>
  <si>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</si>
  <si>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</si>
  <si>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</si>
  <si>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</si>
  <si>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</si>
  <si>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</si>
  <si>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</si>
  <si>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</si>
  <si>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</si>
  <si>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</si>
  <si>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</si>
  <si>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</si>
  <si>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</si>
  <si>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</si>
  <si>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</si>
  <si>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</si>
  <si>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</si>
  <si>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</si>
  <si>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</si>
  <si>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</si>
  <si>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</si>
  <si>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</si>
  <si>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</si>
  <si>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</si>
  <si>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</si>
  <si>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</si>
  <si>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</si>
  <si>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</si>
  <si>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</si>
  <si>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</si>
  <si>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</si>
  <si>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</si>
  <si>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</si>
  <si>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</si>
  <si>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</si>
  <si>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</si>
  <si>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</si>
  <si>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</si>
  <si>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</si>
  <si>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</si>
  <si>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</si>
  <si>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</si>
  <si>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</si>
  <si>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</si>
  <si>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</si>
  <si>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</si>
  <si>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</si>
  <si>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</si>
  <si>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</si>
  <si>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</si>
  <si>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</si>
  <si>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</si>
  <si>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</si>
  <si>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</si>
  <si>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</si>
  <si>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</si>
  <si>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</si>
  <si>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</si>
  <si>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</si>
  <si>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</si>
  <si>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</si>
  <si>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</si>
  <si>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</si>
  <si>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</si>
  <si>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</si>
  <si>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</si>
  <si>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</si>
  <si>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</si>
  <si>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</si>
  <si>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</si>
  <si>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</si>
  <si>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</si>
  <si>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</si>
  <si>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</si>
  <si>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</si>
  <si>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</si>
  <si>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</si>
  <si>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</si>
  <si>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</si>
  <si>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</si>
  <si>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</si>
  <si>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</si>
  <si>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</si>
  <si>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</si>
  <si>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</si>
  <si>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</si>
  <si>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</si>
  <si>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</si>
  <si>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</si>
  <si>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</si>
  <si>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</si>
  <si>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</si>
  <si>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</si>
  <si>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</si>
  <si>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</si>
  <si>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</si>
  <si>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</si>
  <si>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</si>
  <si>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</si>
  <si>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</si>
  <si>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</si>
  <si>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</si>
  <si>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</si>
  <si>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</si>
  <si>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</si>
  <si>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</si>
  <si>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</si>
  <si>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</si>
  <si>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</si>
  <si>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</si>
  <si>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</si>
  <si>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</si>
  <si>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</si>
  <si>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</si>
  <si>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</si>
  <si>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</si>
  <si>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</si>
  <si>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</si>
  <si>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</si>
  <si>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</si>
  <si>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</si>
  <si>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</si>
  <si>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</si>
  <si>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</si>
  <si>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</si>
  <si>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</si>
  <si>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</si>
  <si>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</si>
  <si>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</si>
  <si>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</si>
  <si>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</si>
  <si>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</si>
  <si>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</si>
  <si>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</si>
  <si>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</si>
  <si>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</si>
  <si>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</si>
  <si>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</si>
  <si>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</si>
  <si>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</si>
  <si>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</si>
  <si>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</si>
  <si>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</si>
  <si>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</si>
  <si>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</si>
  <si>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</si>
  <si>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</si>
  <si>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</si>
  <si>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</si>
  <si>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</si>
  <si>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</si>
  <si>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</si>
  <si>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</si>
  <si>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</si>
  <si>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</si>
  <si>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</si>
  <si>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</si>
  <si>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</si>
  <si>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</si>
  <si>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</si>
  <si>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</si>
  <si>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</si>
  <si>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</si>
  <si>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</si>
  <si>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</si>
  <si>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</si>
  <si>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</si>
  <si>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</si>
  <si>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</si>
  <si>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</si>
  <si>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</si>
  <si>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</si>
  <si>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</si>
  <si>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</si>
  <si>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</si>
  <si>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</si>
  <si>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</si>
  <si>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</si>
  <si>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</si>
  <si>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</si>
  <si>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</si>
  <si>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</si>
  <si>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</si>
  <si>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</si>
  <si>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</si>
  <si>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</si>
  <si>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</si>
  <si>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</si>
  <si>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</si>
  <si>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</si>
  <si>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</si>
  <si>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</si>
  <si>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</si>
  <si>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</si>
  <si>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</si>
  <si>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</si>
  <si>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</si>
  <si>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</si>
  <si>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</si>
  <si>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</si>
  <si>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</si>
  <si>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</si>
  <si>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</si>
  <si>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</si>
  <si>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</si>
  <si>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</si>
  <si>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</si>
  <si>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</si>
  <si>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</si>
  <si>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</si>
  <si>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</si>
  <si>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</si>
  <si>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</si>
  <si>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</si>
  <si>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</si>
  <si>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</si>
  <si>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</si>
  <si>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</si>
  <si>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</si>
  <si>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</si>
  <si>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</si>
  <si>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</si>
  <si>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</si>
  <si>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</si>
  <si>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</si>
  <si>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</si>
  <si>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</si>
  <si>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</si>
  <si>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</si>
  <si>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</si>
  <si>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</si>
  <si>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</si>
  <si>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</si>
  <si>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</si>
  <si>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</si>
  <si>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</si>
  <si>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</si>
  <si>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</si>
  <si>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</si>
  <si>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</si>
  <si>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</si>
  <si>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</si>
  <si>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</si>
  <si>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</si>
  <si>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</si>
  <si>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</si>
  <si>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</si>
  <si>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</si>
  <si>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</si>
  <si>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</si>
  <si>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</si>
  <si>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</si>
  <si>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</si>
  <si>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</si>
  <si>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</si>
  <si>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</si>
  <si>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</si>
  <si>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</si>
  <si>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</si>
  <si>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</si>
  <si>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</si>
  <si>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</si>
  <si>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</si>
  <si>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</si>
  <si>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</si>
  <si>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</si>
  <si>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</si>
  <si>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</si>
  <si>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</si>
  <si>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</si>
  <si>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</si>
  <si>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</si>
  <si>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</si>
  <si>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</si>
  <si>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</si>
  <si>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</si>
  <si>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</si>
  <si>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</si>
  <si>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</si>
  <si>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</si>
  <si>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</si>
  <si>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</si>
  <si>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</si>
  <si>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</si>
  <si>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</si>
  <si>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</si>
  <si>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</si>
  <si>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</si>
  <si>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</si>
  <si>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</si>
  <si>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</si>
  <si>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</si>
  <si>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</si>
  <si>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</si>
  <si>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</si>
  <si>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</si>
  <si>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</si>
  <si>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</si>
  <si>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</si>
  <si>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</si>
  <si>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</si>
  <si>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</si>
  <si>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</si>
  <si>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</si>
  <si>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</si>
  <si>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</si>
  <si>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</si>
  <si>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</si>
  <si>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</si>
  <si>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</si>
  <si>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</si>
  <si>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</si>
  <si>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</si>
  <si>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</si>
  <si>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</si>
  <si>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</si>
  <si>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</si>
  <si>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</si>
  <si>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</si>
  <si>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</si>
  <si>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</si>
  <si>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</si>
  <si>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</si>
  <si>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</si>
  <si>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</si>
  <si>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</si>
  <si>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</si>
  <si>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</si>
  <si>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</si>
  <si>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</si>
  <si>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</si>
  <si>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</si>
  <si>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</si>
  <si>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</si>
  <si>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</si>
  <si>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</si>
  <si>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</si>
  <si>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</si>
  <si>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</si>
  <si>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</si>
  <si>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</si>
  <si>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</si>
  <si>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</si>
  <si>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</si>
  <si>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</si>
  <si>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</si>
  <si>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</si>
  <si>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</si>
  <si>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</si>
  <si>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</si>
  <si>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</si>
  <si>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</si>
  <si>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</si>
  <si>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</si>
  <si>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</si>
  <si>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</si>
  <si>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</si>
  <si>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</si>
  <si>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</si>
  <si>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</si>
  <si>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</si>
  <si>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</si>
  <si>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</si>
  <si>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</si>
  <si>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</si>
  <si>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</si>
  <si>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</si>
  <si>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</si>
  <si>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</si>
  <si>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</si>
  <si>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</si>
  <si>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</si>
  <si>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</si>
  <si>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</si>
  <si>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</si>
  <si>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</si>
  <si>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</si>
  <si>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</si>
  <si>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</si>
  <si>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</si>
  <si>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</si>
  <si>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</si>
  <si>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</si>
  <si>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</si>
  <si>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</si>
  <si>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</si>
  <si>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</si>
  <si>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</si>
  <si>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</si>
  <si>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</si>
  <si>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</si>
  <si>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</si>
  <si>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</si>
  <si>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</si>
  <si>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</si>
  <si>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</si>
  <si>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</si>
  <si>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</si>
  <si>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</si>
  <si>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</si>
  <si>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</si>
  <si>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</si>
  <si>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</si>
  <si>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</si>
  <si>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</si>
  <si>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</si>
  <si>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</si>
  <si>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</si>
  <si>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</si>
  <si>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</si>
  <si>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</si>
  <si>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</si>
  <si>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</si>
  <si>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</si>
  <si>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</si>
  <si>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</si>
  <si>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</si>
  <si>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</si>
  <si>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</si>
  <si>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</si>
  <si>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</si>
  <si>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</si>
  <si>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</si>
  <si>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</si>
  <si>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</si>
  <si>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</si>
  <si>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</si>
  <si>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</si>
  <si>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</si>
  <si>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</si>
  <si>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</si>
  <si>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</si>
  <si>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</si>
  <si>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</si>
  <si>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</si>
  <si>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</si>
  <si>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</si>
  <si>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</si>
  <si>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</si>
  <si>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</si>
  <si>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</si>
  <si>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</si>
  <si>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</si>
  <si>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</si>
  <si>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</si>
  <si>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</si>
  <si>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</si>
  <si>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</si>
  <si>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</si>
  <si>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</si>
  <si>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</si>
  <si>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</si>
  <si>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</si>
  <si>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</si>
  <si>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</si>
  <si>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</si>
  <si>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</si>
  <si>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</si>
  <si>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</si>
  <si>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</si>
  <si>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</si>
  <si>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</si>
  <si>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</si>
  <si>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</si>
  <si>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</si>
  <si>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</si>
  <si>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</si>
  <si>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</si>
  <si>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</si>
  <si>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</si>
  <si>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</si>
  <si>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</si>
  <si>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</si>
  <si>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</si>
  <si>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</si>
  <si>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</si>
  <si>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</si>
  <si>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</si>
  <si>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</si>
  <si>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</si>
  <si>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</si>
  <si>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</si>
  <si>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</si>
  <si>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</si>
  <si>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</si>
  <si>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</si>
  <si>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</si>
  <si>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</si>
  <si>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</si>
  <si>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</si>
  <si>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</si>
  <si>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</si>
  <si>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</si>
  <si>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</si>
  <si>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</si>
  <si>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</si>
  <si>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</si>
  <si>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</si>
  <si>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</si>
  <si>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</si>
  <si>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</si>
  <si>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</si>
  <si>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</si>
  <si>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</si>
  <si>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</si>
  <si>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</si>
  <si>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</si>
  <si>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</si>
  <si>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</si>
  <si>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</si>
  <si>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</si>
  <si>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</si>
  <si>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</si>
  <si>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</si>
  <si>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</si>
  <si>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</si>
  <si>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</si>
  <si>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</si>
  <si>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</si>
  <si>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</si>
  <si>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</si>
  <si>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</si>
  <si>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</si>
  <si>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</si>
  <si>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</si>
  <si>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</si>
  <si>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</si>
  <si>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</si>
  <si>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</si>
  <si>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</si>
  <si>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</si>
  <si>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</si>
  <si>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</si>
  <si>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</si>
  <si>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</si>
  <si>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</si>
  <si>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</si>
  <si>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</si>
  <si>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</si>
  <si>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</si>
  <si>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</si>
  <si>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</si>
  <si>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</si>
  <si>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</si>
  <si>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</si>
  <si>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</si>
  <si>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</si>
  <si>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</si>
  <si>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</si>
  <si>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</si>
  <si>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</si>
  <si>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</si>
  <si>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</si>
  <si>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</si>
  <si>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</si>
  <si>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</si>
  <si>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</si>
  <si>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</si>
  <si>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</si>
  <si>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</si>
  <si>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</si>
  <si>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</si>
  <si>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</si>
  <si>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</si>
  <si>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</si>
  <si>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</si>
  <si>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</si>
  <si>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</si>
  <si>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</si>
  <si>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</si>
  <si>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</si>
  <si>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</si>
  <si>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</si>
  <si>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</si>
  <si>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</si>
  <si>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</si>
  <si>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</si>
  <si>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</si>
  <si>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</si>
  <si>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</si>
  <si>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</si>
  <si>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</si>
  <si>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</si>
  <si>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</si>
  <si>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</si>
  <si>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</si>
  <si>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</si>
  <si>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</si>
  <si>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</si>
  <si>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</si>
  <si>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</si>
  <si>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</si>
  <si>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</si>
  <si>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</si>
  <si>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</si>
  <si>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</si>
  <si>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</si>
  <si>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</si>
  <si>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</si>
  <si>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</si>
  <si>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</si>
  <si>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</si>
  <si>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</si>
  <si>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</si>
  <si>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</si>
  <si>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</si>
  <si>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</si>
  <si>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</si>
  <si>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</si>
  <si>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</si>
  <si>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</si>
  <si>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</si>
  <si>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</si>
  <si>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</si>
  <si>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</si>
  <si>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</si>
  <si>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</si>
  <si>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</si>
  <si>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</si>
  <si>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</si>
  <si>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</si>
  <si>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</si>
  <si>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</si>
  <si>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</si>
  <si>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</si>
  <si>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</si>
  <si>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</si>
  <si>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</si>
  <si>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</si>
  <si>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</si>
  <si>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</si>
  <si>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</si>
  <si>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</si>
  <si>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</si>
  <si>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</si>
  <si>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</si>
  <si>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</si>
  <si>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</si>
  <si>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</si>
  <si>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</si>
  <si>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</si>
  <si>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</si>
  <si>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</si>
  <si>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</si>
  <si>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</si>
  <si>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</si>
  <si>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</si>
  <si>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</si>
  <si>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</si>
  <si>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</si>
  <si>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</si>
  <si>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</si>
  <si>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</si>
  <si>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</si>
  <si>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</si>
  <si>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</si>
  <si>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</si>
  <si>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</si>
  <si>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</si>
  <si>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</si>
  <si>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</si>
  <si>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</si>
  <si>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</si>
  <si>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</si>
  <si>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</si>
  <si>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</si>
  <si>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</si>
  <si>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</si>
  <si>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</si>
  <si>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</si>
  <si>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</si>
  <si>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</si>
  <si>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</si>
  <si>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</si>
  <si>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</si>
  <si>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</si>
  <si>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</si>
  <si>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</si>
  <si>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</si>
  <si>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</si>
  <si>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</si>
  <si>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</si>
  <si>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</si>
  <si>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</si>
  <si>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</si>
  <si>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</si>
  <si>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</si>
  <si>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</si>
  <si>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</si>
  <si>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</si>
  <si>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</si>
  <si>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</si>
  <si>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</si>
  <si>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</si>
  <si>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</si>
  <si>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</si>
  <si>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</si>
  <si>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</si>
  <si>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</si>
  <si>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</si>
  <si>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</si>
  <si>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</si>
  <si>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</si>
  <si>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</si>
  <si>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</si>
  <si>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</si>
  <si>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</si>
  <si>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</si>
  <si>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</si>
  <si>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</si>
  <si>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</si>
  <si>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</si>
  <si>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</si>
  <si>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</si>
  <si>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</si>
  <si>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</si>
  <si>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</si>
  <si>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</si>
  <si>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</si>
  <si>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</si>
  <si>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</si>
  <si>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</si>
  <si>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</si>
  <si>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</si>
  <si>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</si>
  <si>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</si>
  <si>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</si>
  <si>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</si>
  <si>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</si>
  <si>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</si>
  <si>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</si>
  <si>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</si>
  <si>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</si>
  <si>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</si>
  <si>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</si>
  <si>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</si>
  <si>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</si>
  <si>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</si>
  <si>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</si>
  <si>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</si>
  <si>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</si>
  <si>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</si>
  <si>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</si>
  <si>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</si>
  <si>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</si>
  <si>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</si>
  <si>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</si>
  <si>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</si>
  <si>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</si>
  <si>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</si>
  <si>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</si>
  <si>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</si>
  <si>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</si>
  <si>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</si>
  <si>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</si>
  <si>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</si>
  <si>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</si>
  <si>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</si>
  <si>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</si>
  <si>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</si>
  <si>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</si>
  <si>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</si>
  <si>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</si>
  <si>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</si>
  <si>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</si>
  <si>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</si>
  <si>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</si>
  <si>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</si>
  <si>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</si>
  <si>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</si>
  <si>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</si>
  <si>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</si>
  <si>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</si>
  <si>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</si>
  <si>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</si>
  <si>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</si>
  <si>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</si>
  <si>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</si>
  <si>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</si>
  <si>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</si>
  <si>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</si>
  <si>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</si>
  <si>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</si>
  <si>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</si>
  <si>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</si>
  <si>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</si>
  <si>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</si>
  <si>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</si>
  <si>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</si>
  <si>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</si>
  <si>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</si>
  <si>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</si>
  <si>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</si>
  <si>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</si>
  <si>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</si>
  <si>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</si>
  <si>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</si>
  <si>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</si>
  <si>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</si>
  <si>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</si>
  <si>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</si>
  <si>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</si>
  <si>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</si>
  <si>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</si>
  <si>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</si>
  <si>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</si>
  <si>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</si>
  <si>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</si>
  <si>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</si>
  <si>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</si>
  <si>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</si>
  <si>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</si>
  <si>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</si>
  <si>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</si>
  <si>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</si>
  <si>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</si>
  <si>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</si>
  <si>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</si>
  <si>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</si>
  <si>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</si>
  <si>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</si>
  <si>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</si>
  <si>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</si>
  <si>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</si>
  <si>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</si>
  <si>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</si>
  <si>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</si>
  <si>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</si>
  <si>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</si>
  <si>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</si>
  <si>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</si>
  <si>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</si>
  <si>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</si>
  <si>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</si>
  <si>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</si>
  <si>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</si>
  <si>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</si>
  <si>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</si>
  <si>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</si>
  <si>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</si>
  <si>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</si>
  <si>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</si>
  <si>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</si>
  <si>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</si>
  <si>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</si>
  <si>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</si>
  <si>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</si>
  <si>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</si>
  <si>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</si>
  <si>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</si>
  <si>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</si>
  <si>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</si>
  <si>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</si>
  <si>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</si>
  <si>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</si>
  <si>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</si>
  <si>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</si>
  <si>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</si>
  <si>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</si>
  <si>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</si>
  <si>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</si>
  <si>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</si>
  <si>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</si>
  <si>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</si>
  <si>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</si>
  <si>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</si>
  <si>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</si>
  <si>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</si>
  <si>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</si>
  <si>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</si>
  <si>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</si>
  <si>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</si>
  <si>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</si>
  <si>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</si>
  <si>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</si>
  <si>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</si>
  <si>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</si>
  <si>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</si>
  <si>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</si>
  <si>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</si>
  <si>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</si>
  <si>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</si>
  <si>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</si>
  <si>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</si>
  <si>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</si>
  <si>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</si>
  <si>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</si>
  <si>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</si>
  <si>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</si>
  <si>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</si>
  <si>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</si>
  <si>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</si>
  <si>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</si>
  <si>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</si>
  <si>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</si>
  <si>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</si>
  <si>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</si>
  <si>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</si>
  <si>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</si>
  <si>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</si>
  <si>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</si>
  <si>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</si>
  <si>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</si>
  <si>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</si>
  <si>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</si>
  <si>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</si>
  <si>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</si>
  <si>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</si>
  <si>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</si>
  <si>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</si>
  <si>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</si>
  <si>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</si>
  <si>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</si>
  <si>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</si>
  <si>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</si>
  <si>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</si>
  <si>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</si>
  <si>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</si>
  <si>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</si>
  <si>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</si>
  <si>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</si>
  <si>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</si>
  <si>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</si>
  <si>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</si>
  <si>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</si>
  <si>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</si>
  <si>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</si>
  <si>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</si>
  <si>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</si>
  <si>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</si>
  <si>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</si>
  <si>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</si>
  <si>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</si>
  <si>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</si>
  <si>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</si>
  <si>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</si>
  <si>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</si>
  <si>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</si>
  <si>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</si>
  <si>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</si>
  <si>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</si>
  <si>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</si>
  <si>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</si>
  <si>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</si>
  <si>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</si>
  <si>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</si>
  <si>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</si>
  <si>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</si>
  <si>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</si>
  <si>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</si>
  <si>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</si>
  <si>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</si>
  <si>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</si>
  <si>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</si>
  <si>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</si>
  <si>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</si>
  <si>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</si>
  <si>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</si>
  <si>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</si>
  <si>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</si>
  <si>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</si>
  <si>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</si>
  <si>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</si>
  <si>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</si>
  <si>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</si>
  <si>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</si>
  <si>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</si>
  <si>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</si>
  <si>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</si>
  <si>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</si>
  <si>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</si>
  <si>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</si>
  <si>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</si>
  <si>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</si>
  <si>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</si>
  <si>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</si>
  <si>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</si>
  <si>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</si>
  <si>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</si>
  <si>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</si>
  <si>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</si>
  <si>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</si>
  <si>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</si>
  <si>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</si>
  <si>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</si>
  <si>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</si>
  <si>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</si>
  <si>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</si>
  <si>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</si>
  <si>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</si>
  <si>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</si>
  <si>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</si>
  <si>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</si>
  <si>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</si>
  <si>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</si>
  <si>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</si>
  <si>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</si>
  <si>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</si>
  <si>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</si>
  <si>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</si>
  <si>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</si>
  <si>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</si>
  <si>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</si>
  <si>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</si>
  <si>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</si>
  <si>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</si>
  <si>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</si>
  <si>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</si>
  <si>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</si>
  <si>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</si>
  <si>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</si>
  <si>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</si>
  <si>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</si>
  <si>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</si>
  <si>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</si>
  <si>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</si>
  <si>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</si>
  <si>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</si>
  <si>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</si>
  <si>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</si>
  <si>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</si>
  <si>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</si>
  <si>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</si>
  <si>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</si>
  <si>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</si>
  <si>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</si>
  <si>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</si>
  <si>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</si>
  <si>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</si>
  <si>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</si>
  <si>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</si>
  <si>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</si>
  <si>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</si>
  <si>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</si>
  <si>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</si>
  <si>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</si>
  <si>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</si>
  <si>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</si>
  <si>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</si>
  <si>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</si>
  <si>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</si>
  <si>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</si>
  <si>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</si>
  <si>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</si>
  <si>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</si>
  <si>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</si>
  <si>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</si>
  <si>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</si>
  <si>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</si>
  <si>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</si>
  <si>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</si>
  <si>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</si>
  <si>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</si>
  <si>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</si>
  <si>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</si>
  <si>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</si>
  <si>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</si>
  <si>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</si>
  <si>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</si>
  <si>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</si>
  <si>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</si>
  <si>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</si>
  <si>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</si>
  <si>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</si>
  <si>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</si>
  <si>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</si>
  <si>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</si>
  <si>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</si>
  <si>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</si>
  <si>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</si>
  <si>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</si>
  <si>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</si>
  <si>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</si>
  <si>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</si>
  <si>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</si>
  <si>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</si>
  <si>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</si>
  <si>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</si>
  <si>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</si>
  <si>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</si>
  <si>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</si>
  <si>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</si>
  <si>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</si>
  <si>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</si>
  <si>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</si>
  <si>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</si>
  <si>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</si>
  <si>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</si>
  <si>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</si>
  <si>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</si>
  <si>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</si>
  <si>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</si>
  <si>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</si>
  <si>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</si>
  <si>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</si>
  <si>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</si>
  <si>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</si>
  <si>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</si>
  <si>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</si>
  <si>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</si>
  <si>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</si>
  <si>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</si>
  <si>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</si>
  <si>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</si>
  <si>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</si>
  <si>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</si>
  <si>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</si>
  <si>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</si>
  <si>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</si>
  <si>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</si>
  <si>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</si>
  <si>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</si>
  <si>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</si>
  <si>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</si>
  <si>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</si>
  <si>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</si>
  <si>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</si>
  <si>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</si>
  <si>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</si>
  <si>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</si>
  <si>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</si>
  <si>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</si>
  <si>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</si>
  <si>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</si>
  <si>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</si>
  <si>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</si>
  <si>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</si>
  <si>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</si>
  <si>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</si>
  <si>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</si>
  <si>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</si>
  <si>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</si>
  <si>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</si>
  <si>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</si>
  <si>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</si>
  <si>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</si>
  <si>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</si>
  <si>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</si>
  <si>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</si>
  <si>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</si>
  <si>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</si>
  <si>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</si>
  <si>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</si>
  <si>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</si>
  <si>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</si>
  <si>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</si>
  <si>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</si>
  <si>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</si>
  <si>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</si>
  <si>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</si>
  <si>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</si>
  <si>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</si>
  <si>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</si>
  <si>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</si>
  <si>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</si>
  <si>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</si>
  <si>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</si>
  <si>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</si>
  <si>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</si>
  <si>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</si>
  <si>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</si>
  <si>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</si>
  <si>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</si>
  <si>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</si>
  <si>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</si>
  <si>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</si>
  <si>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</si>
  <si>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</si>
  <si>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</si>
  <si>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</si>
  <si>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</si>
  <si>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</si>
  <si>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</si>
  <si>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</si>
  <si>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</si>
  <si>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</si>
  <si>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</si>
  <si>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</si>
  <si>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</si>
  <si>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</si>
  <si>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</si>
  <si>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</si>
  <si>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</si>
  <si>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</si>
  <si>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</si>
  <si>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</si>
  <si>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</si>
  <si>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</si>
  <si>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</si>
  <si>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</si>
  <si>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</si>
  <si>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</si>
  <si>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</si>
  <si>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</si>
  <si>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</si>
  <si>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</si>
  <si>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</si>
  <si>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</si>
  <si>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</si>
  <si>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</si>
  <si>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</si>
  <si>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</si>
  <si>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</si>
  <si>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</si>
  <si>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</si>
  <si>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</si>
  <si>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</si>
  <si>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</si>
  <si>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</si>
  <si>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</si>
  <si>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</si>
  <si>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</si>
  <si>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</si>
  <si>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</si>
  <si>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</si>
  <si>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</si>
  <si>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</si>
  <si>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</si>
  <si>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</si>
  <si>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</si>
  <si>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</si>
  <si>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</si>
  <si>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</si>
  <si>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</si>
  <si>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</si>
  <si>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</si>
  <si>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</si>
  <si>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</si>
  <si>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</si>
  <si>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</si>
  <si>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</si>
  <si>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</si>
  <si>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</si>
  <si>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</si>
  <si>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</si>
  <si>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</si>
  <si>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</si>
  <si>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</si>
  <si>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</si>
  <si>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</si>
  <si>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</si>
  <si>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</si>
  <si>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</si>
  <si>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</si>
  <si>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</si>
  <si>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</si>
  <si>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</si>
  <si>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</si>
  <si>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</si>
  <si>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</si>
  <si>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</si>
  <si>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</si>
  <si>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</si>
  <si>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</si>
  <si>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</si>
  <si>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</si>
  <si>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</si>
  <si>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</si>
  <si>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</si>
  <si>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</si>
  <si>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</si>
  <si>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</si>
  <si>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</si>
  <si>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</si>
  <si>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</si>
  <si>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</si>
  <si>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</si>
  <si>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</si>
  <si>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</si>
  <si>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</si>
  <si>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</si>
  <si>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</si>
  <si>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</si>
  <si>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</si>
  <si>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</si>
  <si>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</si>
  <si>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</si>
  <si>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</si>
  <si>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</si>
  <si>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</si>
  <si>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</si>
  <si>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</si>
  <si>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</si>
  <si>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</si>
  <si>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</si>
  <si>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</si>
  <si>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</si>
  <si>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</si>
  <si>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</si>
  <si>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</si>
  <si>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</si>
  <si>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</si>
  <si>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</si>
  <si>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</si>
  <si>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</si>
  <si>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</si>
  <si>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</si>
  <si>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</si>
  <si>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</si>
  <si>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</si>
  <si>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</si>
  <si>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</si>
  <si>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</si>
  <si>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</si>
  <si>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</si>
  <si>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</si>
  <si>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</si>
  <si>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</si>
  <si>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</si>
  <si>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</si>
  <si>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</si>
  <si>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</si>
  <si>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</si>
  <si>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</si>
  <si>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</si>
  <si>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</si>
  <si>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</si>
  <si>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</si>
  <si>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</si>
  <si>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</si>
  <si>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</si>
  <si>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</si>
  <si>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</si>
  <si>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</si>
  <si>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</si>
  <si>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</si>
  <si>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</si>
  <si>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</si>
  <si>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</si>
  <si>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</si>
  <si>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</si>
  <si>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</si>
  <si>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</si>
  <si>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</si>
  <si>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</si>
  <si>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</si>
  <si>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</si>
  <si>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</si>
  <si>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</si>
  <si>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</si>
  <si>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</si>
  <si>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</si>
  <si>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</si>
  <si>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</si>
  <si>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</si>
  <si>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</si>
  <si>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</si>
  <si>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</si>
  <si>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</si>
  <si>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</si>
  <si>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</si>
  <si>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</si>
  <si>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</si>
  <si>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</si>
  <si>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</si>
  <si>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</si>
  <si>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</si>
  <si>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</si>
  <si>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</si>
  <si>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</si>
  <si>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</si>
  <si>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</si>
  <si>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</si>
  <si>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</si>
  <si>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</si>
  <si>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</si>
  <si>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</si>
  <si>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</si>
  <si>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</si>
  <si>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</si>
  <si>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</si>
  <si>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</si>
  <si>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</si>
  <si>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</si>
  <si>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</si>
  <si>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</si>
  <si>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</si>
  <si>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</si>
  <si>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</si>
  <si>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</si>
  <si>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</si>
  <si>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</si>
  <si>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</si>
  <si>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</si>
  <si>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</si>
  <si>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</si>
  <si>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</si>
  <si>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</si>
  <si>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</si>
  <si>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</si>
  <si>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</si>
  <si>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</si>
  <si>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</si>
  <si>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</si>
  <si>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</si>
  <si>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</si>
  <si>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</si>
  <si>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</si>
  <si>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</si>
  <si>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</si>
  <si>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</si>
  <si>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</si>
  <si>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</si>
  <si>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</si>
  <si>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</si>
  <si>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</si>
  <si>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</si>
  <si>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</si>
  <si>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</si>
  <si>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</si>
  <si>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</si>
  <si>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</si>
  <si>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</si>
  <si>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</si>
  <si>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</si>
  <si>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</si>
  <si>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</si>
  <si>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</si>
  <si>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</si>
  <si>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</si>
  <si>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</si>
  <si>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</si>
  <si>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</si>
  <si>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</si>
  <si>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</si>
  <si>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</si>
  <si>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</si>
  <si>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</si>
  <si>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</si>
  <si>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</si>
  <si>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</si>
  <si>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</si>
  <si>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</si>
  <si>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</si>
  <si>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</si>
  <si>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</si>
  <si>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</si>
  <si>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</si>
  <si>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</si>
  <si>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</si>
  <si>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</si>
  <si>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</si>
  <si>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</si>
  <si>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</si>
  <si>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</si>
  <si>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</si>
  <si>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</si>
  <si>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</si>
  <si>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</si>
  <si>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</si>
  <si>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</si>
  <si>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</si>
  <si>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</si>
  <si>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</si>
  <si>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</si>
  <si>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</si>
  <si>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</si>
  <si>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</si>
  <si>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</si>
  <si>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</si>
  <si>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</si>
  <si>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</si>
  <si>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</si>
  <si>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</si>
  <si>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</si>
  <si>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</si>
  <si>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</si>
  <si>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</si>
  <si>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</si>
  <si>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</si>
  <si>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</si>
  <si>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</si>
  <si>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</si>
  <si>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</si>
  <si>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</si>
  <si>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</si>
  <si>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</si>
  <si>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</si>
  <si>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</si>
  <si>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</si>
  <si>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</si>
  <si>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</si>
  <si>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</si>
  <si>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</si>
  <si>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</si>
  <si>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</si>
  <si>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</si>
  <si>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</si>
  <si>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</si>
  <si>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</si>
  <si>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</si>
  <si>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</si>
  <si>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</si>
  <si>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</si>
  <si>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</si>
  <si>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</si>
  <si>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</si>
  <si>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</si>
  <si>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</si>
  <si>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</si>
  <si>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</si>
  <si>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</si>
  <si>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</si>
  <si>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</si>
  <si>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</si>
  <si>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</si>
  <si>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</si>
  <si>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</si>
  <si>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</si>
  <si>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</si>
  <si>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</si>
  <si>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</si>
  <si>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</si>
  <si>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</si>
  <si>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</si>
  <si>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</si>
  <si>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</si>
  <si>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</si>
  <si>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</si>
  <si>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</si>
  <si>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</si>
  <si>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</si>
  <si>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</si>
  <si>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</si>
  <si>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</si>
  <si>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</si>
  <si>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</si>
  <si>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</si>
  <si>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</si>
  <si>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</si>
  <si>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</si>
  <si>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</si>
  <si>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</si>
  <si>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</si>
  <si>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</si>
  <si>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</si>
  <si>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</si>
  <si>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</si>
  <si>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</si>
  <si>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</si>
  <si>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</si>
  <si>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</si>
  <si>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</si>
  <si>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</si>
  <si>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</si>
  <si>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</si>
  <si>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</si>
  <si>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</si>
  <si>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</si>
  <si>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</si>
  <si>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</si>
  <si>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</si>
  <si>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</si>
  <si>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</si>
  <si>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</si>
  <si>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</si>
  <si>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</si>
  <si>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</si>
  <si>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</si>
  <si>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</si>
  <si>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</si>
  <si>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</si>
  <si>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</si>
  <si>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</si>
  <si>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</si>
  <si>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</si>
  <si>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</si>
  <si>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</si>
  <si>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</si>
  <si>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</si>
  <si>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</si>
  <si>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</si>
  <si>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</si>
  <si>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</si>
  <si>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</si>
  <si>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</si>
  <si>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</si>
  <si>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</si>
  <si>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</si>
  <si>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</si>
  <si>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</si>
  <si>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</si>
  <si>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</si>
  <si>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</si>
  <si>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</si>
  <si>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</si>
  <si>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</si>
  <si>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</si>
  <si>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</si>
  <si>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</si>
  <si>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</si>
  <si>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</si>
  <si>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</si>
  <si>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</si>
  <si>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</si>
  <si>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</si>
  <si>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</si>
  <si>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</si>
  <si>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</si>
  <si>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</si>
  <si>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</si>
  <si>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</si>
  <si>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</si>
  <si>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</si>
  <si>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</si>
  <si>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</si>
  <si>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</si>
  <si>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</si>
  <si>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</si>
  <si>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</si>
  <si>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</si>
  <si>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</si>
  <si>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</si>
  <si>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</si>
  <si>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</si>
  <si>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</si>
  <si>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</si>
  <si>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</si>
  <si>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</si>
  <si>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</si>
  <si>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</si>
  <si>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</si>
  <si>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</si>
  <si>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</si>
  <si>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</si>
  <si>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</si>
  <si>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</si>
  <si>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</si>
  <si>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</si>
  <si>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</si>
  <si>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</si>
  <si>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</si>
  <si>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</si>
  <si>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</si>
  <si>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</si>
  <si>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</si>
  <si>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</si>
  <si>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</si>
  <si>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</si>
  <si>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</si>
  <si>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</si>
  <si>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</si>
  <si>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</si>
  <si>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</si>
  <si>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</si>
  <si>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</si>
  <si>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</si>
  <si>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</si>
  <si>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</si>
  <si>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</si>
  <si>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</si>
  <si>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</si>
  <si>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</si>
  <si>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</si>
  <si>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</si>
  <si>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</si>
  <si>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</si>
  <si>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</si>
  <si>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</si>
  <si>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</si>
  <si>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</si>
  <si>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</si>
  <si>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</si>
  <si>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</si>
  <si>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</si>
  <si>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</si>
  <si>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</si>
  <si>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</si>
  <si>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</si>
  <si>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</si>
  <si>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</si>
  <si>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</si>
  <si>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</si>
  <si>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</si>
  <si>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</si>
  <si>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</si>
  <si>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</si>
  <si>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</si>
  <si>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</si>
  <si>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</si>
  <si>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</si>
  <si>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</si>
  <si>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</si>
  <si>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</si>
  <si>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</si>
  <si>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</si>
  <si>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</si>
  <si>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</si>
  <si>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</si>
  <si>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</si>
  <si>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</si>
  <si>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</si>
  <si>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</si>
  <si>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</si>
  <si>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</si>
  <si>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</si>
  <si>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</si>
  <si>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</si>
  <si>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</si>
  <si>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</si>
  <si>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</si>
  <si>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</si>
  <si>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</si>
  <si>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</si>
  <si>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</si>
  <si>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</si>
  <si>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</si>
  <si>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</si>
  <si>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</si>
  <si>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</si>
  <si>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</si>
  <si>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</si>
  <si>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</si>
  <si>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</si>
  <si>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</si>
  <si>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</si>
  <si>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</si>
  <si>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</si>
  <si>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</si>
  <si>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</si>
  <si>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</si>
  <si>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</si>
  <si>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</si>
  <si>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</si>
  <si>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</si>
  <si>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</si>
  <si>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</si>
  <si>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</si>
  <si>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</si>
  <si>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</si>
  <si>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</si>
  <si>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</si>
  <si>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</si>
  <si>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</si>
  <si>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</si>
  <si>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</si>
  <si>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</si>
  <si>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</si>
  <si>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</si>
  <si>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</si>
  <si>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</si>
  <si>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</si>
  <si>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</si>
  <si>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</si>
  <si>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</si>
  <si>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</si>
  <si>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</si>
  <si>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</si>
  <si>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</si>
  <si>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</si>
  <si>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</si>
  <si>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</si>
  <si>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</si>
  <si>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</si>
  <si>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</si>
  <si>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</si>
  <si>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</si>
  <si>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</si>
  <si>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</si>
  <si>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</si>
  <si>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</si>
  <si>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</si>
  <si>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</si>
  <si>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</si>
  <si>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</si>
  <si>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</si>
  <si>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</si>
  <si>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</si>
  <si>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</si>
  <si>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</si>
  <si>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</si>
  <si>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</si>
  <si>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</si>
  <si>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</si>
  <si>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</si>
  <si>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</si>
  <si>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</si>
  <si>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</si>
  <si>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</si>
  <si>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</si>
  <si>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</si>
  <si>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</si>
  <si>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</si>
  <si>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</si>
  <si>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</si>
  <si>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</si>
  <si>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</si>
  <si>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</si>
  <si>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</si>
  <si>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</si>
  <si>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</si>
  <si>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</si>
  <si>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</si>
  <si>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</si>
  <si>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</si>
  <si>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</si>
  <si>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</si>
  <si>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</si>
  <si>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</si>
  <si>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</si>
  <si>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</si>
  <si>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</si>
  <si>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</si>
  <si>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</si>
  <si>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</si>
  <si>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</si>
  <si>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</si>
  <si>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</si>
  <si>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</si>
  <si>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</si>
  <si>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</si>
  <si>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</si>
  <si>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</si>
  <si>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</si>
  <si>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</si>
  <si>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</si>
  <si>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</si>
  <si>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</si>
  <si>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</si>
  <si>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</si>
  <si>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</si>
  <si>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</si>
  <si>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</si>
  <si>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</si>
  <si>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</si>
  <si>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</si>
  <si>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</si>
  <si>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</si>
  <si>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</si>
  <si>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</si>
  <si>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</si>
  <si>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</si>
  <si>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</si>
  <si>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</si>
  <si>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</si>
  <si>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</si>
  <si>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</si>
  <si>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</si>
  <si>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</si>
  <si>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</si>
  <si>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</si>
  <si>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</si>
  <si>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</si>
  <si>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</si>
  <si>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</si>
  <si>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</si>
  <si>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</si>
  <si>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</si>
  <si>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</si>
  <si>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</si>
  <si>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</si>
  <si>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</si>
  <si>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</si>
  <si>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</si>
  <si>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</si>
  <si>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</si>
  <si>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</si>
  <si>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</si>
  <si>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</si>
  <si>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</si>
  <si>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</si>
  <si>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</si>
  <si>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</si>
  <si>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</si>
  <si>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</si>
  <si>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</si>
  <si>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</si>
  <si>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</si>
  <si>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</si>
  <si>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</si>
  <si>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</si>
  <si>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</si>
  <si>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</si>
  <si>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</si>
  <si>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</si>
  <si>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</si>
  <si>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</si>
  <si>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</si>
  <si>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</si>
  <si>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</si>
  <si>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</si>
  <si>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</si>
  <si>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</si>
  <si>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</si>
  <si>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</si>
  <si>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</si>
  <si>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</si>
  <si>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</si>
  <si>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</si>
  <si>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</si>
  <si>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</si>
  <si>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</si>
  <si>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</si>
  <si>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</si>
  <si>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</si>
  <si>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</si>
  <si>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</si>
  <si>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</si>
  <si>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</si>
  <si>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</si>
  <si>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</si>
  <si>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</si>
  <si>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</si>
  <si>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</si>
  <si>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</si>
  <si>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</si>
  <si>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</si>
  <si>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</si>
  <si>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</si>
  <si>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</si>
  <si>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</si>
  <si>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</si>
  <si>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</si>
  <si>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</si>
  <si>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</si>
  <si>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</si>
  <si>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</si>
  <si>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</si>
  <si>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</si>
  <si>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</si>
  <si>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</si>
  <si>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</si>
  <si>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</si>
  <si>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</si>
  <si>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</si>
  <si>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</si>
  <si>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</si>
  <si>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</si>
  <si>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</si>
  <si>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</si>
  <si>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</si>
  <si>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</si>
  <si>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</si>
  <si>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</si>
  <si>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</si>
  <si>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</si>
  <si>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</si>
  <si>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</si>
  <si>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</si>
  <si>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</si>
  <si>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</si>
  <si>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</si>
  <si>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</si>
  <si>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</si>
  <si>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</si>
  <si>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</si>
  <si>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</si>
  <si>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</si>
  <si>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</si>
  <si>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</si>
  <si>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</si>
  <si>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</si>
  <si>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</si>
  <si>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</si>
  <si>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</si>
  <si>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</si>
  <si>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</si>
  <si>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</si>
  <si>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</si>
  <si>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</si>
  <si>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</si>
  <si>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</si>
  <si>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</si>
  <si>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</si>
  <si>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</si>
  <si>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</si>
  <si>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</si>
  <si>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</si>
  <si>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</si>
  <si>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</si>
  <si>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</si>
  <si>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</si>
  <si>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</si>
  <si>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</si>
  <si>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</si>
  <si>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</si>
  <si>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</si>
  <si>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</si>
  <si>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</si>
  <si>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</si>
  <si>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</si>
  <si>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</si>
  <si>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</si>
  <si>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</si>
  <si>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</si>
  <si>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</si>
  <si>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</si>
  <si>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</si>
  <si>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</si>
  <si>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</si>
  <si>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</si>
  <si>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</si>
  <si>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</si>
  <si>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</si>
  <si>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</si>
  <si>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</si>
  <si>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</si>
  <si>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</si>
  <si>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</si>
  <si>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</si>
  <si>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</si>
  <si>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</si>
  <si>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</si>
  <si>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</si>
  <si>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</si>
  <si>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</si>
  <si>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</si>
  <si>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</si>
  <si>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</si>
  <si>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</si>
  <si>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</si>
  <si>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</si>
  <si>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</si>
  <si>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</si>
  <si>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</si>
  <si>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</si>
  <si>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</si>
  <si>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</si>
  <si>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</si>
  <si>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</si>
  <si>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</si>
  <si>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</si>
  <si>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</si>
  <si>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</si>
  <si>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</si>
  <si>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</si>
  <si>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</si>
  <si>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</si>
  <si>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</si>
  <si>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</si>
  <si>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</si>
  <si>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</si>
  <si>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</si>
  <si>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</si>
  <si>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</si>
  <si>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</si>
  <si>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</si>
  <si>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</si>
  <si>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</si>
  <si>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</si>
  <si>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</si>
  <si>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</si>
  <si>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</si>
  <si>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</si>
  <si>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</si>
  <si>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</si>
  <si>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</si>
  <si>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</si>
  <si>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</si>
  <si>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</si>
  <si>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</si>
  <si>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</si>
  <si>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</si>
  <si>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</si>
  <si>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</si>
  <si>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</si>
  <si>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</si>
  <si>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</si>
  <si>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</si>
  <si>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</si>
  <si>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</si>
  <si>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</si>
  <si>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</si>
  <si>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</si>
  <si>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</si>
  <si>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</si>
  <si>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</si>
  <si>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</si>
  <si>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</si>
  <si>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</si>
  <si>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</si>
  <si>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</si>
  <si>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</si>
  <si>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</si>
  <si>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</si>
  <si>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</si>
  <si>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</si>
  <si>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</si>
  <si>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</si>
  <si>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</si>
  <si>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</si>
  <si>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</si>
  <si>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</si>
  <si>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</si>
  <si>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</si>
  <si>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</si>
  <si>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</si>
  <si>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</si>
  <si>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</si>
  <si>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</si>
  <si>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</si>
  <si>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</si>
  <si>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</si>
  <si>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</si>
  <si>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</si>
  <si>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</si>
  <si>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</si>
  <si>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</si>
  <si>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</si>
  <si>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</si>
  <si>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</si>
  <si>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</si>
  <si>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</si>
  <si>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</si>
  <si>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</si>
  <si>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</si>
  <si>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</si>
  <si>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</si>
  <si>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</si>
  <si>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</si>
  <si>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</si>
  <si>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</si>
  <si>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</si>
  <si>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</si>
  <si>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</si>
  <si>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</si>
  <si>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</si>
  <si>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</si>
  <si>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</si>
  <si>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</si>
  <si>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</si>
  <si>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</si>
  <si>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</si>
  <si>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</si>
  <si>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</si>
  <si>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</si>
  <si>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</si>
  <si>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</si>
  <si>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</si>
  <si>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</si>
  <si>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</si>
  <si>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</si>
  <si>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</si>
  <si>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</si>
  <si>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</si>
  <si>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</si>
  <si>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</si>
  <si>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</si>
  <si>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</si>
  <si>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</si>
  <si>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</si>
  <si>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</si>
  <si>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</si>
  <si>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</si>
  <si>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</si>
  <si>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</si>
  <si>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</si>
  <si>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</si>
  <si>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</si>
  <si>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</si>
  <si>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</si>
  <si>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</si>
  <si>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</si>
  <si>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</si>
  <si>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</si>
  <si>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</si>
  <si>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</si>
  <si>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</si>
  <si>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</si>
  <si>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</si>
  <si>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</si>
  <si>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</si>
  <si>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</si>
  <si>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</si>
  <si>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</si>
  <si>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</si>
  <si>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</si>
  <si>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</si>
  <si>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</si>
  <si>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</si>
  <si>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</si>
  <si>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</si>
  <si>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</si>
  <si>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</si>
  <si>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</si>
  <si>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</si>
  <si>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</si>
  <si>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</si>
  <si>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</si>
  <si>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</si>
  <si>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</si>
  <si>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</si>
  <si>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</si>
  <si>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</si>
  <si>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</si>
  <si>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</si>
  <si>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</si>
  <si>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</si>
  <si>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</si>
  <si>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</si>
  <si>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</si>
  <si>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</si>
  <si>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</si>
  <si>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</si>
  <si>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</si>
  <si>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</si>
  <si>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</si>
  <si>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</si>
  <si>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</si>
  <si>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</si>
  <si>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</si>
  <si>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</si>
  <si>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</si>
  <si>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</si>
  <si>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</si>
  <si>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</si>
  <si>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</si>
  <si>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</si>
  <si>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</si>
  <si>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</si>
  <si>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</si>
  <si>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</si>
  <si>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</si>
  <si>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</si>
  <si>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</si>
  <si>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</si>
  <si>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</si>
  <si>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</si>
  <si>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</si>
  <si>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</si>
  <si>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</si>
  <si>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</si>
  <si>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</si>
  <si>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</si>
  <si>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</si>
  <si>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</si>
  <si>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</si>
  <si>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</si>
  <si>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</si>
  <si>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</si>
  <si>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</si>
  <si>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</si>
  <si>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</si>
  <si>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</si>
  <si>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</si>
  <si>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</si>
  <si>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</si>
  <si>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</si>
  <si>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</si>
  <si>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</si>
  <si>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</si>
  <si>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</si>
  <si>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</si>
  <si>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</si>
  <si>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</si>
  <si>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</si>
  <si>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</si>
  <si>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</si>
  <si>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</si>
  <si>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</si>
  <si>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</si>
  <si>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</si>
  <si>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</si>
  <si>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</si>
  <si>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</si>
  <si>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</si>
  <si>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</si>
  <si>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</si>
  <si>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</si>
  <si>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</si>
  <si>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</si>
  <si>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</si>
  <si>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</si>
  <si>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</si>
  <si>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</si>
  <si>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</si>
  <si>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</si>
  <si>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</si>
  <si>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</si>
  <si>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</si>
  <si>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</si>
  <si>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</si>
  <si>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</si>
  <si>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</si>
  <si>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</si>
  <si>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</si>
  <si>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</si>
  <si>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</si>
  <si>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</si>
  <si>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</si>
  <si>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</si>
  <si>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</si>
  <si>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</si>
  <si>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</si>
  <si>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</si>
  <si>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</si>
  <si>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</si>
  <si>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</si>
  <si>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</si>
  <si>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</si>
  <si>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</si>
  <si>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</si>
  <si>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</si>
  <si>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</si>
  <si>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</si>
  <si>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</si>
  <si>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</si>
  <si>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</si>
  <si>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</si>
  <si>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</si>
  <si>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</si>
  <si>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</si>
  <si>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</si>
  <si>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</si>
  <si>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</si>
  <si>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</si>
  <si>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</si>
  <si>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</si>
  <si>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</si>
  <si>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</si>
  <si>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</si>
  <si>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</si>
  <si>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</si>
  <si>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</si>
  <si>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</si>
  <si>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</si>
  <si>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</si>
  <si>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</si>
  <si>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</si>
  <si>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</si>
  <si>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</si>
  <si>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</si>
  <si>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</si>
  <si>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</si>
  <si>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</si>
  <si>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</si>
  <si>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</si>
  <si>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</si>
  <si>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</si>
  <si>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</si>
  <si>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</si>
  <si>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</si>
  <si>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</si>
  <si>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</si>
  <si>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</si>
  <si>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</si>
  <si>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</si>
  <si>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</si>
  <si>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</si>
  <si>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</si>
  <si>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</si>
  <si>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</si>
  <si>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</si>
  <si>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</si>
  <si>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</si>
  <si>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</si>
  <si>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</si>
  <si>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</si>
  <si>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</si>
  <si>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</si>
  <si>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</si>
  <si>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</si>
  <si>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</si>
  <si>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</si>
  <si>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</si>
  <si>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</si>
  <si>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</si>
  <si>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</si>
  <si>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</si>
  <si>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</si>
  <si>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</si>
  <si>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</si>
  <si>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</si>
  <si>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</si>
  <si>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</si>
  <si>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</si>
  <si>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</si>
  <si>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</si>
  <si>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</si>
  <si>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</si>
  <si>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</si>
  <si>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</si>
  <si>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</si>
  <si>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</si>
  <si>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</si>
  <si>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</si>
  <si>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</si>
  <si>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</si>
  <si>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</si>
  <si>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</si>
  <si>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</si>
  <si>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</si>
  <si>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</si>
  <si>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</si>
  <si>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</si>
  <si>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</si>
  <si>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</si>
  <si>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</si>
  <si>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</si>
  <si>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</si>
  <si>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</si>
  <si>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</si>
  <si>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</si>
  <si>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</si>
  <si>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</si>
  <si>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</si>
  <si>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</si>
  <si>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</si>
  <si>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</si>
  <si>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</si>
  <si>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</si>
  <si>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</si>
  <si>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</si>
  <si>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</si>
  <si>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</si>
  <si>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</si>
  <si>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</si>
  <si>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</si>
  <si>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</si>
  <si>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</si>
  <si>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</si>
  <si>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</si>
  <si>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</si>
  <si>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</si>
  <si>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</si>
  <si>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</si>
  <si>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</si>
  <si>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</si>
  <si>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</si>
  <si>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</si>
  <si>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</si>
  <si>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</si>
  <si>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</si>
  <si>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</si>
  <si>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</si>
  <si>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</si>
  <si>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</si>
  <si>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</si>
  <si>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</si>
  <si>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</si>
  <si>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</si>
  <si>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</si>
  <si>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</si>
  <si>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</si>
  <si>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</si>
  <si>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</si>
  <si>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</si>
  <si>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</si>
  <si>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</si>
  <si>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</si>
  <si>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</si>
  <si>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</si>
  <si>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</si>
  <si>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</si>
  <si>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</si>
  <si>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</si>
  <si>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</si>
  <si>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</si>
  <si>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</si>
  <si>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</si>
  <si>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</si>
  <si>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</si>
  <si>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</si>
  <si>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</si>
  <si>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</si>
  <si>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</si>
  <si>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</si>
  <si>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</si>
  <si>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</si>
  <si>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</si>
  <si>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</si>
  <si>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</si>
  <si>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</si>
  <si>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</si>
  <si>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</si>
  <si>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</si>
  <si>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</si>
  <si>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</si>
  <si>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</si>
  <si>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</si>
  <si>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</si>
  <si>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</si>
  <si>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</si>
  <si>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</si>
  <si>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</si>
  <si>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</si>
  <si>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</si>
  <si>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</si>
  <si>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</si>
  <si>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</si>
  <si>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</si>
  <si>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</si>
  <si>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</si>
  <si>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</si>
  <si>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</si>
  <si>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</si>
  <si>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</si>
  <si>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</si>
  <si>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</si>
  <si>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</si>
  <si>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</si>
  <si>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</si>
  <si>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</si>
  <si>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</si>
  <si>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</si>
  <si>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</si>
  <si>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</si>
  <si>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</si>
  <si>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</si>
  <si>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</si>
  <si>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</si>
  <si>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</si>
  <si>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</si>
  <si>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</si>
  <si>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</si>
  <si>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</si>
  <si>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</si>
  <si>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</si>
  <si>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</si>
  <si>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</si>
  <si>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</si>
  <si>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</si>
  <si>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</si>
  <si>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</si>
  <si>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</si>
  <si>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</si>
  <si>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</si>
  <si>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</si>
  <si>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</si>
  <si>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</si>
  <si>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</si>
  <si>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</si>
  <si>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</si>
  <si>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</si>
  <si>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</si>
  <si>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</si>
  <si>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</si>
  <si>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</si>
  <si>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</si>
  <si>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</si>
  <si>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</si>
  <si>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</si>
  <si>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</si>
  <si>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</si>
  <si>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</si>
  <si>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</si>
  <si>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</si>
  <si>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</si>
  <si>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</si>
  <si>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</si>
  <si>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</si>
  <si>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</si>
  <si>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</si>
  <si>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</si>
  <si>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</si>
  <si>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</si>
  <si>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</si>
  <si>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</si>
  <si>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</si>
  <si>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</si>
  <si>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</si>
  <si>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</si>
  <si>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</si>
  <si>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</si>
  <si>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</si>
  <si>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</si>
  <si>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</si>
  <si>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</si>
  <si>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</si>
  <si>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</si>
  <si>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</si>
  <si>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</si>
  <si>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</si>
  <si>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</si>
  <si>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</si>
  <si>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</si>
  <si>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</si>
  <si>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</si>
  <si>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</si>
  <si>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</si>
  <si>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</si>
  <si>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</si>
  <si>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</si>
  <si>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</si>
  <si>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</si>
  <si>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</si>
  <si>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</si>
  <si>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</si>
  <si>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</si>
  <si>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</si>
  <si>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</si>
  <si>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</si>
  <si>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</si>
  <si>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</si>
  <si>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</si>
  <si>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</si>
  <si>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</si>
  <si>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</si>
  <si>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</si>
  <si>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</si>
  <si>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</si>
  <si>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</si>
  <si>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</si>
  <si>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</si>
  <si>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</si>
  <si>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</si>
  <si>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</si>
  <si>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</si>
  <si>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</si>
  <si>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</si>
  <si>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</si>
  <si>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</si>
  <si>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</si>
  <si>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</si>
  <si>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</si>
  <si>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</si>
  <si>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</si>
  <si>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</si>
  <si>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</si>
  <si>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</si>
  <si>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</si>
  <si>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</si>
  <si>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</si>
  <si>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</si>
  <si>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</si>
  <si>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</si>
  <si>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</si>
  <si>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</si>
  <si>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</si>
  <si>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</si>
  <si>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</si>
  <si>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</si>
  <si>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</si>
  <si>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</si>
  <si>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</si>
  <si>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</si>
  <si>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</si>
  <si>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</si>
  <si>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</si>
  <si>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</si>
  <si>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</si>
  <si>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</si>
  <si>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</si>
  <si>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</si>
  <si>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</si>
  <si>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</si>
  <si>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</si>
  <si>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</si>
  <si>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</si>
  <si>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</si>
  <si>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</si>
  <si>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</si>
  <si>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</si>
  <si>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</si>
  <si>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</si>
  <si>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</si>
  <si>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</si>
  <si>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</si>
  <si>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</si>
  <si>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</si>
  <si>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</si>
  <si>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</si>
  <si>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</si>
  <si>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</si>
  <si>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</si>
  <si>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</si>
  <si>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</si>
  <si>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</si>
  <si>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</si>
  <si>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</si>
  <si>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</si>
  <si>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</si>
  <si>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</si>
  <si>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</si>
  <si>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</si>
  <si>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</si>
  <si>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</si>
  <si>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</si>
  <si>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</si>
  <si>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</si>
  <si>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</si>
  <si>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</si>
  <si>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</si>
  <si>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</si>
  <si>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</si>
  <si>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</si>
  <si>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</si>
  <si>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</si>
  <si>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</si>
  <si>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</si>
  <si>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</si>
  <si>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</si>
  <si>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</si>
  <si>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</si>
  <si>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</si>
  <si>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</si>
  <si>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</si>
  <si>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</si>
  <si>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</si>
  <si>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</si>
  <si>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</si>
  <si>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</si>
  <si>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</si>
  <si>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</si>
  <si>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</si>
  <si>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</si>
  <si>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</si>
  <si>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</si>
  <si>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</si>
  <si>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</si>
  <si>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</si>
  <si>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</si>
  <si>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</si>
  <si>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</si>
  <si>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</si>
  <si>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</si>
  <si>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</si>
  <si>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</si>
  <si>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</si>
  <si>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</si>
  <si>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</si>
  <si>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</si>
  <si>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</si>
  <si>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</si>
  <si>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</si>
  <si>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</si>
  <si>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</si>
  <si>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</si>
  <si>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</si>
  <si>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</si>
  <si>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</si>
  <si>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</si>
  <si>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</si>
  <si>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</si>
  <si>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</si>
  <si>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</si>
  <si>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</si>
  <si>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</si>
  <si>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</si>
  <si>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</si>
  <si>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</si>
  <si>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</si>
  <si>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</si>
  <si>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</si>
  <si>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</si>
  <si>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</si>
  <si>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</si>
  <si>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</si>
  <si>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</si>
  <si>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</si>
  <si>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</si>
  <si>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</si>
  <si>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</si>
  <si>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</si>
  <si>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</si>
  <si>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</si>
  <si>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</si>
  <si>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</si>
  <si>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</si>
  <si>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</si>
  <si>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</si>
  <si>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</si>
  <si>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</si>
  <si>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</si>
  <si>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</si>
  <si>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</si>
  <si>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</si>
  <si>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</si>
  <si>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</si>
  <si>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</si>
  <si>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</si>
  <si>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</si>
  <si>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</si>
  <si>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</si>
  <si>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</si>
  <si>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</si>
  <si>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</si>
  <si>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</si>
  <si>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</si>
  <si>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</si>
  <si>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</si>
  <si>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</si>
  <si>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</si>
  <si>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</si>
  <si>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</si>
  <si>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</si>
  <si>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</si>
  <si>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</si>
  <si>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</si>
  <si>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</si>
  <si>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</si>
  <si>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</si>
  <si>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</si>
  <si>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</si>
  <si>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</si>
  <si>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</si>
  <si>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</si>
  <si>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</si>
  <si>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</si>
  <si>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</si>
  <si>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</si>
  <si>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</si>
  <si>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</si>
  <si>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</si>
  <si>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</si>
  <si>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</si>
  <si>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</si>
  <si>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</si>
  <si>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</si>
  <si>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</si>
  <si>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</si>
  <si>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</si>
  <si>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</si>
  <si>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</si>
  <si>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</si>
  <si>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</si>
  <si>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</si>
  <si>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</si>
  <si>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</si>
  <si>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</si>
  <si>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</si>
  <si>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</si>
  <si>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</si>
  <si>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</si>
  <si>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</si>
  <si>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</si>
  <si>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</si>
  <si>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</si>
  <si>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</si>
  <si>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</si>
  <si>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</si>
  <si>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</si>
  <si>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</si>
  <si>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</si>
  <si>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</si>
  <si>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</si>
  <si>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</si>
  <si>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</si>
  <si>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</si>
  <si>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</si>
  <si>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</si>
  <si>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</si>
  <si>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</si>
  <si>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</si>
  <si>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</si>
  <si>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</si>
  <si>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</si>
  <si>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</si>
  <si>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</si>
  <si>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</si>
  <si>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</si>
  <si>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</si>
  <si>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</si>
  <si>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</si>
  <si>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</si>
  <si>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</si>
  <si>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</si>
  <si>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</si>
  <si>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</si>
  <si>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</si>
  <si>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</si>
  <si>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</si>
  <si>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</si>
  <si>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</si>
  <si>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</si>
  <si>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</si>
  <si>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</si>
  <si>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</si>
  <si>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</si>
  <si>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</si>
  <si>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</si>
  <si>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</si>
  <si>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</si>
  <si>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</si>
  <si>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</si>
  <si>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</si>
  <si>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</si>
  <si>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</si>
  <si>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</si>
  <si>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</si>
  <si>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</si>
  <si>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</si>
  <si>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</si>
  <si>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</si>
  <si>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</si>
  <si>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</si>
  <si>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</si>
  <si>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</si>
  <si>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</si>
  <si>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</si>
  <si>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</si>
  <si>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</si>
  <si>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</si>
  <si>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</si>
  <si>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</si>
  <si>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</si>
  <si>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</si>
  <si>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</si>
  <si>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</si>
  <si>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</si>
  <si>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</si>
  <si>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</si>
  <si>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</si>
  <si>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</si>
  <si>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</si>
  <si>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</si>
  <si>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</si>
  <si>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</si>
  <si>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</si>
  <si>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</si>
  <si>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</si>
  <si>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</si>
  <si>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</si>
  <si>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</si>
  <si>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</si>
  <si>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</si>
  <si>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</si>
  <si>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</si>
  <si>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</si>
  <si>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</si>
  <si>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</si>
  <si>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</si>
  <si>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</si>
  <si>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</si>
  <si>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</si>
  <si>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</si>
  <si>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</si>
  <si>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</si>
  <si>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</si>
  <si>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</si>
  <si>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</si>
  <si>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</si>
  <si>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</si>
  <si>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</si>
  <si>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</si>
  <si>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</si>
  <si>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</si>
  <si>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</si>
  <si>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</si>
  <si>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</si>
  <si>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</si>
  <si>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</si>
  <si>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</si>
  <si>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</si>
  <si>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</si>
  <si>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</si>
  <si>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</si>
  <si>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</si>
  <si>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</si>
  <si>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</si>
  <si>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</si>
  <si>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</si>
  <si>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</si>
  <si>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</si>
  <si>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</si>
  <si>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</si>
  <si>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</si>
  <si>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</si>
  <si>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</si>
  <si>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</si>
  <si>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</si>
  <si>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</si>
  <si>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</si>
  <si>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</si>
  <si>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</si>
  <si>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</si>
  <si>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</si>
  <si>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</si>
  <si>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</si>
  <si>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</si>
  <si>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</si>
  <si>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</si>
  <si>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</si>
  <si>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</si>
  <si>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</si>
  <si>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</si>
  <si>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</si>
  <si>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</si>
  <si>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</si>
  <si>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</si>
  <si>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</si>
  <si>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</si>
  <si>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</si>
  <si>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</si>
  <si>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</si>
  <si>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</si>
  <si>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</si>
  <si>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</si>
  <si>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</si>
  <si>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</si>
  <si>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</si>
  <si>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</si>
  <si>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</si>
  <si>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</si>
  <si>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</si>
  <si>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</si>
  <si>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</si>
  <si>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</si>
  <si>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</si>
  <si>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</si>
  <si>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</si>
  <si>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</si>
  <si>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</si>
  <si>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</si>
  <si>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</si>
  <si>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</si>
  <si>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</si>
  <si>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</si>
  <si>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</si>
  <si>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</si>
  <si>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</si>
  <si>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</si>
  <si>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</si>
  <si>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</si>
  <si>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</si>
  <si>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</si>
  <si>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</si>
  <si>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</si>
  <si>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</si>
  <si>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</si>
  <si>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</si>
  <si>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</si>
  <si>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</si>
  <si>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</si>
  <si>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</si>
  <si>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</si>
  <si>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</si>
  <si>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</si>
  <si>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</si>
  <si>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</si>
  <si>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</si>
  <si>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</si>
  <si>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</si>
  <si>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</si>
  <si>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</si>
  <si>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</si>
  <si>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</si>
  <si>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</si>
  <si>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</si>
  <si>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</si>
  <si>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</si>
  <si>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</si>
  <si>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</si>
  <si>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</si>
  <si>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</si>
  <si>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</si>
  <si>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</si>
  <si>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</si>
  <si>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</si>
  <si>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</si>
  <si>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</si>
  <si>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</si>
  <si>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</si>
  <si>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</si>
  <si>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</si>
  <si>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</si>
  <si>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</si>
  <si>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</si>
  <si>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</si>
  <si>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</si>
  <si>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</si>
  <si>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</si>
  <si>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</si>
  <si>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</si>
  <si>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</si>
  <si>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</si>
  <si>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</si>
  <si>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</si>
  <si>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</si>
  <si>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</si>
  <si>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</si>
  <si>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</si>
  <si>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</si>
  <si>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</si>
  <si>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</si>
  <si>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</si>
  <si>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</si>
  <si>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</si>
  <si>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</si>
  <si>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</si>
  <si>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</si>
  <si>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</si>
  <si>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</si>
  <si>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</si>
  <si>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</si>
  <si>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</si>
  <si>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</si>
  <si>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</si>
  <si>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</si>
  <si>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</si>
  <si>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</si>
  <si>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</si>
  <si>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</si>
  <si>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</si>
  <si>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</si>
  <si>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</si>
  <si>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</si>
  <si>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</si>
  <si>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</si>
  <si>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</si>
  <si>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</si>
  <si>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</si>
  <si>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</si>
  <si>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</si>
  <si>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</si>
  <si>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</si>
  <si>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</si>
  <si>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</si>
  <si>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</si>
  <si>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</si>
  <si>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</si>
  <si>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</si>
  <si>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</si>
  <si>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</si>
  <si>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</si>
  <si>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</si>
  <si>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</si>
  <si>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</si>
  <si>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</si>
  <si>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</si>
  <si>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</si>
  <si>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</si>
  <si>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</si>
  <si>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</si>
  <si>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</si>
  <si>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</si>
  <si>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</si>
  <si>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</si>
  <si>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</si>
  <si>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</si>
  <si>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</si>
  <si>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</si>
  <si>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</si>
  <si>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</si>
  <si>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</si>
  <si>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</si>
  <si>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</si>
  <si>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</si>
  <si>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</si>
  <si>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</si>
  <si>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</si>
  <si>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</si>
  <si>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</si>
  <si>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</si>
  <si>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</si>
  <si>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</si>
  <si>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</si>
  <si>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</si>
  <si>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</si>
  <si>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</si>
  <si>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</si>
  <si>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</si>
  <si>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</si>
  <si>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</si>
  <si>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</si>
  <si>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</si>
  <si>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</si>
  <si>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</si>
  <si>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</si>
  <si>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</si>
  <si>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</si>
  <si>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</si>
  <si>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</si>
  <si>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</si>
  <si>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</si>
  <si>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</si>
  <si>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</si>
  <si>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</si>
  <si>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</si>
  <si>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</si>
  <si>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</si>
  <si>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</si>
  <si>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</si>
  <si>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</si>
  <si>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</si>
  <si>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</si>
  <si>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</si>
  <si>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</si>
  <si>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</si>
  <si>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</si>
  <si>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</si>
  <si>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</si>
  <si>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</si>
  <si>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</si>
  <si>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</si>
  <si>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</si>
  <si>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</si>
  <si>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</si>
  <si>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</si>
  <si>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</si>
  <si>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</si>
  <si>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</si>
  <si>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</si>
  <si>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</si>
  <si>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</si>
  <si>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</si>
  <si>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</si>
  <si>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</si>
  <si>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</si>
  <si>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</si>
  <si>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</si>
  <si>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</si>
  <si>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</si>
  <si>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</si>
  <si>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</si>
  <si>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</si>
  <si>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</si>
  <si>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</si>
  <si>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</si>
  <si>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</si>
  <si>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</si>
  <si>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</si>
  <si>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</si>
  <si>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</si>
  <si>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</si>
  <si>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</si>
  <si>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</si>
  <si>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</si>
  <si>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</si>
  <si>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</si>
  <si>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</si>
  <si>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</si>
  <si>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</si>
  <si>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</si>
  <si>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</si>
  <si>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</si>
  <si>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</si>
  <si>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</si>
  <si>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</si>
  <si>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</si>
  <si>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</si>
  <si>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</si>
  <si>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</si>
  <si>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</si>
  <si>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</si>
  <si>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</si>
  <si>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</si>
  <si>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</si>
  <si>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</si>
  <si>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</si>
  <si>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</si>
  <si>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</si>
  <si>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</si>
  <si>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</si>
  <si>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</si>
  <si>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</si>
  <si>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</si>
  <si>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</si>
  <si>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</si>
  <si>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</si>
  <si>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</si>
  <si>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</si>
  <si>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</si>
  <si>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</si>
  <si>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</si>
  <si>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</si>
  <si>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</si>
  <si>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</si>
  <si>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</si>
  <si>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</si>
  <si>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</si>
  <si>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</si>
  <si>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</si>
  <si>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</si>
  <si>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</si>
  <si>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</si>
  <si>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</si>
  <si>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</si>
  <si>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</si>
  <si>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</si>
  <si>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</si>
  <si>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</si>
  <si>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</si>
  <si>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</si>
  <si>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</si>
  <si>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</si>
  <si>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</si>
  <si>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</si>
  <si>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</si>
  <si>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</si>
  <si>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</si>
  <si>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</si>
  <si>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</si>
  <si>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</si>
  <si>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</si>
  <si>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</si>
  <si>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</si>
  <si>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</si>
  <si>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</si>
  <si>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</si>
  <si>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</si>
  <si>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</si>
  <si>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</si>
  <si>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</si>
  <si>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</si>
  <si>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</si>
  <si>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</si>
  <si>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</si>
  <si>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</si>
  <si>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</si>
  <si>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</si>
  <si>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</si>
  <si>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</si>
  <si>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</si>
  <si>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</si>
  <si>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</si>
  <si>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</si>
  <si>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</si>
  <si>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</si>
  <si>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</si>
  <si>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</si>
  <si>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</si>
  <si>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</si>
  <si>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</si>
  <si>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</si>
  <si>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</si>
  <si>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</si>
  <si>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</si>
  <si>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</si>
  <si>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</si>
  <si>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</si>
  <si>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</si>
  <si>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</si>
  <si>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</si>
  <si>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</si>
  <si>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</si>
  <si>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</si>
  <si>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</si>
  <si>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</si>
  <si>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</si>
  <si>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</si>
  <si>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</si>
  <si>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</si>
  <si>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</si>
  <si>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</si>
  <si>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</si>
  <si>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</si>
  <si>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</si>
  <si>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</si>
  <si>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</si>
  <si>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</si>
  <si>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</si>
  <si>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</si>
  <si>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</si>
  <si>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</si>
  <si>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</si>
  <si>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</si>
  <si>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</si>
  <si>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</si>
  <si>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</si>
  <si>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</si>
  <si>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</si>
  <si>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</si>
  <si>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</si>
  <si>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</si>
  <si>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</si>
  <si>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</si>
  <si>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</si>
  <si>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</si>
  <si>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</si>
  <si>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</si>
  <si>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</si>
  <si>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</si>
  <si>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</si>
  <si>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</si>
  <si>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</si>
  <si>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</si>
  <si>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</si>
  <si>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</si>
  <si>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</si>
  <si>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</si>
  <si>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</si>
  <si>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</si>
  <si>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</si>
  <si>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</si>
  <si>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</si>
  <si>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</si>
  <si>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</si>
  <si>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</si>
  <si>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</si>
  <si>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</si>
  <si>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</si>
  <si>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</si>
  <si>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</si>
  <si>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</si>
  <si>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</si>
  <si>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</si>
  <si>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</si>
  <si>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</si>
  <si>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</si>
  <si>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</si>
  <si>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</si>
  <si>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</si>
  <si>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</si>
  <si>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</si>
  <si>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</si>
  <si>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</si>
  <si>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</si>
  <si>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</si>
  <si>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</si>
  <si>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</si>
  <si>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</si>
  <si>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</si>
  <si>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</si>
  <si>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</si>
  <si>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</si>
  <si>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</si>
  <si>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</si>
  <si>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</si>
  <si>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</si>
  <si>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</si>
  <si>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</si>
  <si>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</si>
  <si>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</si>
  <si>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</si>
  <si>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</si>
  <si>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</si>
  <si>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</si>
  <si>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</si>
  <si>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</si>
  <si>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</si>
  <si>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</si>
  <si>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</si>
  <si>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</si>
  <si>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</si>
  <si>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</si>
  <si>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</si>
  <si>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</si>
  <si>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</si>
  <si>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</si>
  <si>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</si>
  <si>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</si>
  <si>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</si>
  <si>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</si>
  <si>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</si>
  <si>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</si>
  <si>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</si>
  <si>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</si>
  <si>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</si>
  <si>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</si>
  <si>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</si>
  <si>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</si>
  <si>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</si>
  <si>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</si>
  <si>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</si>
  <si>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</si>
  <si>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</si>
  <si>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</si>
  <si>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</si>
  <si>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</si>
  <si>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</si>
  <si>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</si>
  <si>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</si>
  <si>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</si>
  <si>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</si>
  <si>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</si>
  <si>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</si>
  <si>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</si>
  <si>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</si>
  <si>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</si>
  <si>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</si>
  <si>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</si>
  <si>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</si>
  <si>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</si>
  <si>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</si>
  <si>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</si>
  <si>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</si>
  <si>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</si>
  <si>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</si>
  <si>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</si>
  <si>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</si>
  <si>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</si>
  <si>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</si>
  <si>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</si>
  <si>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</si>
  <si>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</si>
  <si>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</si>
  <si>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</si>
  <si>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</si>
  <si>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</si>
  <si>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</si>
  <si>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</si>
  <si>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</si>
  <si>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</si>
  <si>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</si>
  <si>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</si>
  <si>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</si>
  <si>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</si>
  <si>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</si>
  <si>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</si>
  <si>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</si>
  <si>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</si>
  <si>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</si>
  <si>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</si>
  <si>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</si>
  <si>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</si>
  <si>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</si>
  <si>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</si>
  <si>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</si>
  <si>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</si>
  <si>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</si>
  <si>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</si>
  <si>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</si>
  <si>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</si>
  <si>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</si>
  <si>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</si>
  <si>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</si>
  <si>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</si>
  <si>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</si>
  <si>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</si>
  <si>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</si>
  <si>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</si>
  <si>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</si>
  <si>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</si>
  <si>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</si>
  <si>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</si>
  <si>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</si>
  <si>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</si>
  <si>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</si>
  <si>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</si>
  <si>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</si>
  <si>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</si>
  <si>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</si>
  <si>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</si>
  <si>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</si>
  <si>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</si>
  <si>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</si>
  <si>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</si>
  <si>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</si>
  <si>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</si>
  <si>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</si>
  <si>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</si>
  <si>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</si>
  <si>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</si>
  <si>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</si>
  <si>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</si>
  <si>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</si>
  <si>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</si>
  <si>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</si>
  <si>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</si>
  <si>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</si>
  <si>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</si>
  <si>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</si>
  <si>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</si>
  <si>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</si>
  <si>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</si>
  <si>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</si>
  <si>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</si>
  <si>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</si>
  <si>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</si>
  <si>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</si>
  <si>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</si>
  <si>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</si>
  <si>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</si>
  <si>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</si>
  <si>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</si>
  <si>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</si>
  <si>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</si>
  <si>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</si>
  <si>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</si>
  <si>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</si>
  <si>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</si>
  <si>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</si>
  <si>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</si>
  <si>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</si>
  <si>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</si>
  <si>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</si>
  <si>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</si>
  <si>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</si>
  <si>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</si>
  <si>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</si>
  <si>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</si>
  <si>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</si>
  <si>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</si>
  <si>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</si>
  <si>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</si>
  <si>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</si>
  <si>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</si>
  <si>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</si>
  <si>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</si>
  <si>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</si>
  <si>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</si>
  <si>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</si>
  <si>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</si>
  <si>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</si>
  <si>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</si>
  <si>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</si>
  <si>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</si>
  <si>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</si>
  <si>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</si>
  <si>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</si>
  <si>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</si>
  <si>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</si>
  <si>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</si>
  <si>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</si>
  <si>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</si>
  <si>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</si>
  <si>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</si>
  <si>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</si>
  <si>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</si>
  <si>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</si>
  <si>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</si>
  <si>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</si>
  <si>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</si>
  <si>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</si>
  <si>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</si>
  <si>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</si>
  <si>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</si>
  <si>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</si>
  <si>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</si>
  <si>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</si>
  <si>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</si>
  <si>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</si>
  <si>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</si>
  <si>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</si>
  <si>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</si>
  <si>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</si>
  <si>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</si>
  <si>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</si>
  <si>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</si>
  <si>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</si>
  <si>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</si>
  <si>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</si>
  <si>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</si>
  <si>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</si>
  <si>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</si>
  <si>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</si>
  <si>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</si>
  <si>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</si>
  <si>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</si>
  <si>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</si>
  <si>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</si>
  <si>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</si>
  <si>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</si>
  <si>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</si>
  <si>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</si>
  <si>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</si>
  <si>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</si>
  <si>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</si>
  <si>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</si>
  <si>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</si>
  <si>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</si>
  <si>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</si>
  <si>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</si>
  <si>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</si>
  <si>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</si>
  <si>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</si>
  <si>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</si>
  <si>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</si>
  <si>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</si>
  <si>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</si>
  <si>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</si>
  <si>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</si>
  <si>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</si>
  <si>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</si>
  <si>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</si>
  <si>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</si>
  <si>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</si>
  <si>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</si>
  <si>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</si>
  <si>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</si>
  <si>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</si>
  <si>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</si>
  <si>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</si>
  <si>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</si>
  <si>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</si>
  <si>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</si>
  <si>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</si>
  <si>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</si>
  <si>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</si>
  <si>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</si>
  <si>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</si>
  <si>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</si>
  <si>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</si>
  <si>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</si>
  <si>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</si>
  <si>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</si>
  <si>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</si>
  <si>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</si>
  <si>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</si>
  <si>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</si>
  <si>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</si>
  <si>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</si>
  <si>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</si>
  <si>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</si>
  <si>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</si>
  <si>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</si>
  <si>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</si>
  <si>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</si>
  <si>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</si>
  <si>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</si>
  <si>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</si>
  <si>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</si>
  <si>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</si>
  <si>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</si>
  <si>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</si>
  <si>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</si>
  <si>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</si>
  <si>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</si>
  <si>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</si>
  <si>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</si>
  <si>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</si>
  <si>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</si>
  <si>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</si>
  <si>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</si>
  <si>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</si>
  <si>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</si>
  <si>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</si>
  <si>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</si>
  <si>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</si>
  <si>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</si>
  <si>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</si>
  <si>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</si>
  <si>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</si>
  <si>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</si>
  <si>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</si>
  <si>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</si>
  <si>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</si>
  <si>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</si>
  <si>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</si>
  <si>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</si>
  <si>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</si>
  <si>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</si>
  <si>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</si>
  <si>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</si>
  <si>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</si>
  <si>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</si>
  <si>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</si>
  <si>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</si>
  <si>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</si>
  <si>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</si>
  <si>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</si>
  <si>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</si>
  <si>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</si>
  <si>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</si>
  <si>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</si>
  <si>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</si>
  <si>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</si>
  <si>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</si>
  <si>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</si>
  <si>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</si>
  <si>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</si>
  <si>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</si>
  <si>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</si>
  <si>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</si>
  <si>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</si>
  <si>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</si>
  <si>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</si>
  <si>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</si>
  <si>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</si>
  <si>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</si>
  <si>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</si>
  <si>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</si>
  <si>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</si>
  <si>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</si>
  <si>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</si>
  <si>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</si>
  <si>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</si>
  <si>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</si>
  <si>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</si>
  <si>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</si>
  <si>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</si>
  <si>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</si>
  <si>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</si>
  <si>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</si>
  <si>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</si>
  <si>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</si>
  <si>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</si>
  <si>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</si>
  <si>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</si>
  <si>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</si>
  <si>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</si>
  <si>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</si>
  <si>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</si>
  <si>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</si>
  <si>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</si>
  <si>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</si>
  <si>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</si>
  <si>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</si>
  <si>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</si>
  <si>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</si>
  <si>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</si>
  <si>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</si>
  <si>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</si>
  <si>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</si>
  <si>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</si>
  <si>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</si>
  <si>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</si>
  <si>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</si>
  <si>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</si>
  <si>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</si>
  <si>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</si>
  <si>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</si>
  <si>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</si>
  <si>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</si>
  <si>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</si>
  <si>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</si>
  <si>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</si>
  <si>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</si>
  <si>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</si>
  <si>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</si>
  <si>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</si>
  <si>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</si>
  <si>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</si>
  <si>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</si>
  <si>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</si>
  <si>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</si>
  <si>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</si>
  <si>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</si>
  <si>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</si>
  <si>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</si>
  <si>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</si>
  <si>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</si>
  <si>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</si>
  <si>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</si>
  <si>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</si>
  <si>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</si>
  <si>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</si>
  <si>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</si>
  <si>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</si>
  <si>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</si>
  <si>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</si>
  <si>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</si>
  <si>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</si>
  <si>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</si>
  <si>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</si>
  <si>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</si>
  <si>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</si>
  <si>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</si>
  <si>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</si>
  <si>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</si>
  <si>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</si>
  <si>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</si>
  <si>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</si>
  <si>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</si>
  <si>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</si>
  <si>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</si>
  <si>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</si>
  <si>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</si>
  <si>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</si>
  <si>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</si>
  <si>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</si>
  <si>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</si>
  <si>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</si>
  <si>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</si>
  <si>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</si>
  <si>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</si>
  <si>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</si>
  <si>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</si>
  <si>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</si>
  <si>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</si>
  <si>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</si>
  <si>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</si>
  <si>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</si>
  <si>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</si>
  <si>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</si>
  <si>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</si>
  <si>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</si>
  <si>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</si>
  <si>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</si>
  <si>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</si>
  <si>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</si>
  <si>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</si>
  <si>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</si>
  <si>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</si>
  <si>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</si>
  <si>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</si>
  <si>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</si>
  <si>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</si>
  <si>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</si>
  <si>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</si>
  <si>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</si>
  <si>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</si>
  <si>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</si>
  <si>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</si>
  <si>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</si>
  <si>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</si>
  <si>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</si>
  <si>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</si>
  <si>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</si>
  <si>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</si>
  <si>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</si>
  <si>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</si>
  <si>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</si>
  <si>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</si>
  <si>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</si>
  <si>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</si>
  <si>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</si>
  <si>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</si>
  <si>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</si>
  <si>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</si>
  <si>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</si>
  <si>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</si>
  <si>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</si>
  <si>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</si>
  <si>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</si>
  <si>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</si>
  <si>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</si>
  <si>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</si>
  <si>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</si>
  <si>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</si>
  <si>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</si>
  <si>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</si>
  <si>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</si>
  <si>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</si>
  <si>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</si>
  <si>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</si>
  <si>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</si>
  <si>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</si>
  <si>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</si>
  <si>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</si>
  <si>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</si>
  <si>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</si>
  <si>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</si>
  <si>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</si>
  <si>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</si>
  <si>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</si>
  <si>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</si>
  <si>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</si>
  <si>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</si>
  <si>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</si>
  <si>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</si>
  <si>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</si>
  <si>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</si>
  <si>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</si>
  <si>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</si>
  <si>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</si>
  <si>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</si>
  <si>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</si>
  <si>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</si>
  <si>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</si>
  <si>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</si>
  <si>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</si>
  <si>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</si>
  <si>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</si>
  <si>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</si>
  <si>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</si>
  <si>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</si>
  <si>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</si>
  <si>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</si>
  <si>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</si>
  <si>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</si>
  <si>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</si>
  <si>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</si>
  <si>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</si>
  <si>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</si>
  <si>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</si>
  <si>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</si>
  <si>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</si>
  <si>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</si>
  <si>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</si>
  <si>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</si>
  <si>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</si>
  <si>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</si>
  <si>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</si>
  <si>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</si>
  <si>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</si>
  <si>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</si>
  <si>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</si>
  <si>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</si>
  <si>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</si>
  <si>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</si>
  <si>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</si>
  <si>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</si>
  <si>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</si>
  <si>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</si>
  <si>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</si>
  <si>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</si>
  <si>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</si>
  <si>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</si>
  <si>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</si>
  <si>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</si>
  <si>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</si>
  <si>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</si>
  <si>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</si>
  <si>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</si>
  <si>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</si>
  <si>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</si>
  <si>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</si>
  <si>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</si>
  <si>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</si>
  <si>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</si>
  <si>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</si>
  <si>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</si>
  <si>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</si>
  <si>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</si>
  <si>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</si>
  <si>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</si>
  <si>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</si>
  <si>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</si>
  <si>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</si>
  <si>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</si>
  <si>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</si>
  <si>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</si>
  <si>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</si>
  <si>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</si>
  <si>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</si>
  <si>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</si>
  <si>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</si>
  <si>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</si>
  <si>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</si>
  <si>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</si>
  <si>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</si>
  <si>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</si>
  <si>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</si>
  <si>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</si>
  <si>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</si>
  <si>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</si>
  <si>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</si>
  <si>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</si>
  <si>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</si>
  <si>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</si>
  <si>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</si>
  <si>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</si>
  <si>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</si>
  <si>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</si>
  <si>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</si>
  <si>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</si>
  <si>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</si>
  <si>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</si>
  <si>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</si>
  <si>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</si>
  <si>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</si>
  <si>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</si>
  <si>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</si>
  <si>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</si>
  <si>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</si>
  <si>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</si>
  <si>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</si>
  <si>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</si>
  <si>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</si>
  <si>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</si>
  <si>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</si>
  <si>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</si>
  <si>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</si>
  <si>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</si>
  <si>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</si>
  <si>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</si>
  <si>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</si>
  <si>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</si>
  <si>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</si>
  <si>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</si>
  <si>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</si>
  <si>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</si>
  <si>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</si>
  <si>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</si>
  <si>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</si>
  <si>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</si>
  <si>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</si>
  <si>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</si>
  <si>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</si>
  <si>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</si>
  <si>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</si>
  <si>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</si>
  <si>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</si>
  <si>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</si>
  <si>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</si>
  <si>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</si>
  <si>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</si>
  <si>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</si>
  <si>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</si>
  <si>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</si>
  <si>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</si>
  <si>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</si>
  <si>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</si>
  <si>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</si>
  <si>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</si>
  <si>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</si>
  <si>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</si>
  <si>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</si>
  <si>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</si>
  <si>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</si>
  <si>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</si>
  <si>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</si>
  <si>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</si>
  <si>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</si>
  <si>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</si>
  <si>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</si>
  <si>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</si>
  <si>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</si>
  <si>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</si>
  <si>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</si>
  <si>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</si>
  <si>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</si>
  <si>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</si>
  <si>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</si>
  <si>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</si>
  <si>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</si>
  <si>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</si>
  <si>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</si>
  <si>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</si>
  <si>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</si>
  <si>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</si>
  <si>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</si>
  <si>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</si>
  <si>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</si>
  <si>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</si>
  <si>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</si>
  <si>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</si>
  <si>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</si>
  <si>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</si>
  <si>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</si>
  <si>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</si>
  <si>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</si>
  <si>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</si>
  <si>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</si>
  <si>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</si>
  <si>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</si>
  <si>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</si>
  <si>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</si>
  <si>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</si>
  <si>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</si>
  <si>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</si>
  <si>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</si>
  <si>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</si>
  <si>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</si>
  <si>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</si>
  <si>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</si>
  <si>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</si>
  <si>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</si>
  <si>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</si>
  <si>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</si>
  <si>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</si>
  <si>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</si>
  <si>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</si>
  <si>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</si>
  <si>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</si>
  <si>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</si>
  <si>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</si>
  <si>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</si>
  <si>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</si>
  <si>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</si>
  <si>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</si>
  <si>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</si>
  <si>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</si>
  <si>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</si>
  <si>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</si>
  <si>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</si>
  <si>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</si>
  <si>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</si>
  <si>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</si>
  <si>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</si>
  <si>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</si>
  <si>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</si>
  <si>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</si>
  <si>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</si>
  <si>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</si>
  <si>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</si>
  <si>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</si>
  <si>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</si>
  <si>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</si>
  <si>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</si>
  <si>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</si>
  <si>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</si>
  <si>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</si>
  <si>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</si>
  <si>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</si>
  <si>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</si>
  <si>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</si>
  <si>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</si>
  <si>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</si>
  <si>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</si>
  <si>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</si>
  <si>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</si>
  <si>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</si>
  <si>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</si>
  <si>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</si>
  <si>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</si>
  <si>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</si>
  <si>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</si>
  <si>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</si>
  <si>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</si>
  <si>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</si>
  <si>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</si>
  <si>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</si>
  <si>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</si>
  <si>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</si>
  <si>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</si>
  <si>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</si>
  <si>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</si>
  <si>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</si>
  <si>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</si>
  <si>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</si>
  <si>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</si>
  <si>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</si>
  <si>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</si>
  <si>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</si>
  <si>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</si>
  <si>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</si>
  <si>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</si>
  <si>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</si>
  <si>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</si>
  <si>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</si>
  <si>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</si>
  <si>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</si>
  <si>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</si>
  <si>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</si>
  <si>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</si>
  <si>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</si>
  <si>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</si>
  <si>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</si>
  <si>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</si>
  <si>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</si>
  <si>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</si>
  <si>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</si>
  <si>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</si>
  <si>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</si>
  <si>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</si>
  <si>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</si>
  <si>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</si>
  <si>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</si>
  <si>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</si>
  <si>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</si>
  <si>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</si>
  <si>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</si>
  <si>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</si>
  <si>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</si>
  <si>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</si>
  <si>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</si>
  <si>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</si>
  <si>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</si>
  <si>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</si>
  <si>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</si>
  <si>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</si>
  <si>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</si>
  <si>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</si>
  <si>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</si>
  <si>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</si>
  <si>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</si>
  <si>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</si>
  <si>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</si>
  <si>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</si>
  <si>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</si>
  <si>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</si>
  <si>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</si>
  <si>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</si>
  <si>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</si>
  <si>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</si>
  <si>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</si>
  <si>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</si>
  <si>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</si>
  <si>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</si>
  <si>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</si>
  <si>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</si>
  <si>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</si>
  <si>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</si>
  <si>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</si>
  <si>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</si>
  <si>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</si>
  <si>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</si>
  <si>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</si>
  <si>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</si>
  <si>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</si>
  <si>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</si>
  <si>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</si>
  <si>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</si>
  <si>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</si>
  <si>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</si>
  <si>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</si>
  <si>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</si>
  <si>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</si>
  <si>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</si>
  <si>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</si>
  <si>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</si>
  <si>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</si>
  <si>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</si>
  <si>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</si>
  <si>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</si>
  <si>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</si>
  <si>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</si>
  <si>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</si>
  <si>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</si>
  <si>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</si>
  <si>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</si>
  <si>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</si>
  <si>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</si>
  <si>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</si>
  <si>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</si>
  <si>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</si>
  <si>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</si>
  <si>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</si>
  <si>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</si>
  <si>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</si>
  <si>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</si>
  <si>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</si>
  <si>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</si>
  <si>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</si>
  <si>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</si>
  <si>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</si>
  <si>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</si>
  <si>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</si>
  <si>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</si>
  <si>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</si>
  <si>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</si>
  <si>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</si>
  <si>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</si>
  <si>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</si>
  <si>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</si>
  <si>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</si>
  <si>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</si>
  <si>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</si>
  <si>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</si>
  <si>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</si>
  <si>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</si>
  <si>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</si>
  <si>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</si>
  <si>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</si>
  <si>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</si>
  <si>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</si>
  <si>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</si>
  <si>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</si>
  <si>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</si>
  <si>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</si>
  <si>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</si>
  <si>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</si>
  <si>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</si>
  <si>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</si>
  <si>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</si>
  <si>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</si>
  <si>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</si>
  <si>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</si>
  <si>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</si>
  <si>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</si>
  <si>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</si>
  <si>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</si>
  <si>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</si>
  <si>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</si>
  <si>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</si>
  <si>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</si>
  <si>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</si>
  <si>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</si>
  <si>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</si>
  <si>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</si>
  <si>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</si>
  <si>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</si>
  <si>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</si>
  <si>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</si>
  <si>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</si>
  <si>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</si>
  <si>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</si>
  <si>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</si>
  <si>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</si>
  <si>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</si>
  <si>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</si>
  <si>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</si>
  <si>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</si>
  <si>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</si>
  <si>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</si>
  <si>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</si>
  <si>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</si>
  <si>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</si>
  <si>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</si>
  <si>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</si>
  <si>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</si>
  <si>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</si>
  <si>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</si>
  <si>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</si>
  <si>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</si>
  <si>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</si>
  <si>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</si>
  <si>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</si>
  <si>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</si>
  <si>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</si>
  <si>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</si>
  <si>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</si>
  <si>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</si>
  <si>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</si>
  <si>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</si>
  <si>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</si>
  <si>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</si>
  <si>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</si>
  <si>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</si>
  <si>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</si>
  <si>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</si>
  <si>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</si>
  <si>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</si>
  <si>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</si>
  <si>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</si>
  <si>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</si>
  <si>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</si>
  <si>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</si>
  <si>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</si>
  <si>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</si>
  <si>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</si>
  <si>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</si>
  <si>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</si>
  <si>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</si>
  <si>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</si>
  <si>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</si>
  <si>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</si>
  <si>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</si>
  <si>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</si>
  <si>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</si>
  <si>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</si>
  <si>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</si>
  <si>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</si>
  <si>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</si>
  <si>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</si>
  <si>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</si>
  <si>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</si>
  <si>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</si>
  <si>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</si>
  <si>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</si>
  <si>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</si>
  <si>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</si>
  <si>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</si>
  <si>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</si>
  <si>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</si>
  <si>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</si>
  <si>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</si>
  <si>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</si>
  <si>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</si>
  <si>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</si>
  <si>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</si>
  <si>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</si>
  <si>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</si>
  <si>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</si>
  <si>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</si>
  <si>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</si>
  <si>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</si>
  <si>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</si>
  <si>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</si>
  <si>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</si>
  <si>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</si>
  <si>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</si>
  <si>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</si>
  <si>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</si>
  <si>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</si>
  <si>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</si>
  <si>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</si>
  <si>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</si>
  <si>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</si>
  <si>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</si>
  <si>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</si>
  <si>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</si>
  <si>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</si>
  <si>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</si>
  <si>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</si>
  <si>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</si>
  <si>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</si>
  <si>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</si>
  <si>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</si>
  <si>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</si>
  <si>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</si>
  <si>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</si>
  <si>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</si>
  <si>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</si>
  <si>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</si>
  <si>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</si>
  <si>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</si>
  <si>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</si>
  <si>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</si>
  <si>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</si>
  <si>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</si>
  <si>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</si>
  <si>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</si>
  <si>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</si>
  <si>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</si>
  <si>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</si>
  <si>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</si>
  <si>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</si>
  <si>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</si>
  <si>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</si>
  <si>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</si>
  <si>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</si>
  <si>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</si>
  <si>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</si>
  <si>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</si>
  <si>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</si>
  <si>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</si>
  <si>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</si>
  <si>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</si>
  <si>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</si>
  <si>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</si>
  <si>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</si>
  <si>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</si>
  <si>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</si>
  <si>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</si>
  <si>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</si>
  <si>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</si>
  <si>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</si>
  <si>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</si>
  <si>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</si>
  <si>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</si>
  <si>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</si>
  <si>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</si>
  <si>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</si>
  <si>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</si>
  <si>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</si>
  <si>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</si>
  <si>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</si>
  <si>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</si>
  <si>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</si>
  <si>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</si>
  <si>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</si>
  <si>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</si>
  <si>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</si>
  <si>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</si>
  <si>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</si>
  <si>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</si>
  <si>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</si>
  <si>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</si>
  <si>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</si>
  <si>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</si>
  <si>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</si>
  <si>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</si>
  <si>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</si>
  <si>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</si>
  <si>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</si>
  <si>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</si>
  <si>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</si>
  <si>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</si>
  <si>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</si>
  <si>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</si>
  <si>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</si>
  <si>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</si>
  <si>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</si>
  <si>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</si>
  <si>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</si>
  <si>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</si>
  <si>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</si>
  <si>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</si>
  <si>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</si>
  <si>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</si>
  <si>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</si>
  <si>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</si>
  <si>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</si>
  <si>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</si>
  <si>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</si>
  <si>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</si>
  <si>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</si>
  <si>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</si>
  <si>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</si>
  <si>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</si>
  <si>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</si>
  <si>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</si>
  <si>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</si>
  <si>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</si>
  <si>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</si>
  <si>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</si>
  <si>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</si>
  <si>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</si>
  <si>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</si>
  <si>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</si>
  <si>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</si>
  <si>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</si>
  <si>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</si>
  <si>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</si>
  <si>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</si>
  <si>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</si>
  <si>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</si>
  <si>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</si>
  <si>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</si>
  <si>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</si>
  <si>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</si>
  <si>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</si>
  <si>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</si>
  <si>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</si>
  <si>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</si>
  <si>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</si>
  <si>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</si>
  <si>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</si>
  <si>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</si>
  <si>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</si>
  <si>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</si>
  <si>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</si>
  <si>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</si>
  <si>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</si>
  <si>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</si>
  <si>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</si>
  <si>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</si>
  <si>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</si>
  <si>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</si>
  <si>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</si>
  <si>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</si>
  <si>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</si>
  <si>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</si>
  <si>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</si>
  <si>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</si>
  <si>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</si>
  <si>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</si>
  <si>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</si>
  <si>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</si>
  <si>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</si>
  <si>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</si>
  <si>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</si>
  <si>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</si>
  <si>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</si>
  <si>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</si>
  <si>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</si>
  <si>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</si>
  <si>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</si>
  <si>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</si>
  <si>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</si>
  <si>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</si>
  <si>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</si>
  <si>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</si>
  <si>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</si>
  <si>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</si>
  <si>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</si>
  <si>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</si>
  <si>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</si>
  <si>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</si>
  <si>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</si>
  <si>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</si>
  <si>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</si>
  <si>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</si>
  <si>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</si>
  <si>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</si>
  <si>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</si>
  <si>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</si>
  <si>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</si>
  <si>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</si>
  <si>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</si>
  <si>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</si>
  <si>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</si>
  <si>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</si>
  <si>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</si>
  <si>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</si>
  <si>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</si>
  <si>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</si>
  <si>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</si>
  <si>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</si>
  <si>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</si>
  <si>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</si>
  <si>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</si>
  <si>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</si>
  <si>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</si>
  <si>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</si>
  <si>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</si>
  <si>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</si>
  <si>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</si>
  <si>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</si>
  <si>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</si>
  <si>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</si>
  <si>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</si>
  <si>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</si>
  <si>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</si>
  <si>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</si>
  <si>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</si>
  <si>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</si>
  <si>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</si>
  <si>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</si>
  <si>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</si>
  <si>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</si>
  <si>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</si>
  <si>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</si>
  <si>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</si>
  <si>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</si>
  <si>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</si>
  <si>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</si>
  <si>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</si>
  <si>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</si>
  <si>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</si>
  <si>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</si>
  <si>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</si>
  <si>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</si>
  <si>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</si>
  <si>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</si>
  <si>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</si>
  <si>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</si>
  <si>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</si>
  <si>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</si>
  <si>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</si>
  <si>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</si>
  <si>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</si>
  <si>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</si>
  <si>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</si>
  <si>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</si>
  <si>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</si>
  <si>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</si>
  <si>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</si>
  <si>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</si>
  <si>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</si>
  <si>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</si>
  <si>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</si>
  <si>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</si>
  <si>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</si>
  <si>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</si>
  <si>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</si>
  <si>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</si>
  <si>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</si>
  <si>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</si>
  <si>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</si>
  <si>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</si>
  <si>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</si>
  <si>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</si>
  <si>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</si>
  <si>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</si>
  <si>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</si>
  <si>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</si>
  <si>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</si>
  <si>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</si>
  <si>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</si>
  <si>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</si>
  <si>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</si>
  <si>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</si>
  <si>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</si>
  <si>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</si>
  <si>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</si>
  <si>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</si>
  <si>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</si>
  <si>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</si>
  <si>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</si>
  <si>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</si>
  <si>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</si>
  <si>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</si>
  <si>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</si>
  <si>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</si>
  <si>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</si>
  <si>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</si>
  <si>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</si>
  <si>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</si>
  <si>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</si>
  <si>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</si>
  <si>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</si>
  <si>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</si>
  <si>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</si>
  <si>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</si>
  <si>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</si>
  <si>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</si>
  <si>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</si>
  <si>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</si>
  <si>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</si>
  <si>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</si>
  <si>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</si>
  <si>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</si>
  <si>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</si>
  <si>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</si>
  <si>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</si>
  <si>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</si>
  <si>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</si>
  <si>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</si>
  <si>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</si>
  <si>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</si>
  <si>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</si>
  <si>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</si>
  <si>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</si>
  <si>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</si>
  <si>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</si>
  <si>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</si>
  <si>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</si>
  <si>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</si>
  <si>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</si>
  <si>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</si>
  <si>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</si>
  <si>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</si>
  <si>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</si>
  <si>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</si>
  <si>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</si>
  <si>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</si>
  <si>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</si>
  <si>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</si>
  <si>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</si>
  <si>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</si>
  <si>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</si>
  <si>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</si>
  <si>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</si>
  <si>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</si>
  <si>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</si>
  <si>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</si>
  <si>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</si>
  <si>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</si>
  <si>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</si>
  <si>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</si>
  <si>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</si>
  <si>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</si>
  <si>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</si>
  <si>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</si>
  <si>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</si>
  <si>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</si>
  <si>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</si>
  <si>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</si>
  <si>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</si>
  <si>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</si>
  <si>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</si>
  <si>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</si>
  <si>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</si>
  <si>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</si>
  <si>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</si>
  <si>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</si>
  <si>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</si>
  <si>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</si>
  <si>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</si>
  <si>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</si>
  <si>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</si>
  <si>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</si>
  <si>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</si>
  <si>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</si>
  <si>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</si>
  <si>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</si>
  <si>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</si>
  <si>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</si>
  <si>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</si>
  <si>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</si>
  <si>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</si>
  <si>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</si>
  <si>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</si>
  <si>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</si>
  <si>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</si>
  <si>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</si>
  <si>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</si>
  <si>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</si>
  <si>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</si>
  <si>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</si>
  <si>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</si>
  <si>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</si>
  <si>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</si>
  <si>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</si>
  <si>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</si>
  <si>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</si>
  <si>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</si>
  <si>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</si>
  <si>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</si>
  <si>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</si>
  <si>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</si>
  <si>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</si>
  <si>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</si>
  <si>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</si>
  <si>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</si>
  <si>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</si>
  <si>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</si>
  <si>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</si>
  <si>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</si>
  <si>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</si>
  <si>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</si>
  <si>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</si>
  <si>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</si>
  <si>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</si>
  <si>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</si>
  <si>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</si>
  <si>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</si>
  <si>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</si>
  <si>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</si>
  <si>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</si>
  <si>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</si>
  <si>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</si>
  <si>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</si>
  <si>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</si>
  <si>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</si>
  <si>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</si>
  <si>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</si>
  <si>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</si>
  <si>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</si>
  <si>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</si>
  <si>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</si>
  <si>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</si>
  <si>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</si>
  <si>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</si>
  <si>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</si>
  <si>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</si>
  <si>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</si>
  <si>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</si>
  <si>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</si>
  <si>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</si>
  <si>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</si>
  <si>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</si>
  <si>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</si>
  <si>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</si>
  <si>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</si>
  <si>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</si>
  <si>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</si>
  <si>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</si>
  <si>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</si>
  <si>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</si>
  <si>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</si>
  <si>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</si>
  <si>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</si>
  <si>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</si>
  <si>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</si>
  <si>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</si>
  <si>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</si>
  <si>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</si>
  <si>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</si>
  <si>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</si>
  <si>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</si>
  <si>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</si>
  <si>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</si>
  <si>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</si>
  <si>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</si>
  <si>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</si>
  <si>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</si>
  <si>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</si>
  <si>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</si>
  <si>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</si>
  <si>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</si>
  <si>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</si>
  <si>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</si>
  <si>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</si>
  <si>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</si>
  <si>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</si>
  <si>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</si>
  <si>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</si>
  <si>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</si>
  <si>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</si>
  <si>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</si>
  <si>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</si>
  <si>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</si>
  <si>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</si>
  <si>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</si>
  <si>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</si>
  <si>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</si>
  <si>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</si>
  <si>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</si>
  <si>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</si>
  <si>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</si>
  <si>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</si>
  <si>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</si>
  <si>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</si>
  <si>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</si>
  <si>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</si>
  <si>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</si>
  <si>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</si>
  <si>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</si>
  <si>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</si>
  <si>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</si>
  <si>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</si>
  <si>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</si>
  <si>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</si>
  <si>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</si>
  <si>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</si>
  <si>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</si>
  <si>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</si>
  <si>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</si>
  <si>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</si>
  <si>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</si>
  <si>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</si>
  <si>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</si>
  <si>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</si>
  <si>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</si>
  <si>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</si>
  <si>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</si>
  <si>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</si>
  <si>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</si>
  <si>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</si>
  <si>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</si>
  <si>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</si>
  <si>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</si>
  <si>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</si>
  <si>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</si>
  <si>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</si>
  <si>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</si>
  <si>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</si>
  <si>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</si>
  <si>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</si>
  <si>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</si>
  <si>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</si>
  <si>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</si>
  <si>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</si>
  <si>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</si>
  <si>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</si>
  <si>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</si>
  <si>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</si>
  <si>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</si>
  <si>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</si>
  <si>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</si>
  <si>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</si>
  <si>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</si>
  <si>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</si>
  <si>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</si>
  <si>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</si>
  <si>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</si>
  <si>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</si>
  <si>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</si>
  <si>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</si>
  <si>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</si>
  <si>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</si>
  <si>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</si>
  <si>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</si>
  <si>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</si>
  <si>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</si>
  <si>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</si>
  <si>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</si>
  <si>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</si>
  <si>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</si>
  <si>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</si>
  <si>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</si>
  <si>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</si>
  <si>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</si>
  <si>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</si>
  <si>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</si>
  <si>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</si>
  <si>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</si>
  <si>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</si>
  <si>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</si>
  <si>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</si>
  <si>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</si>
  <si>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</si>
  <si>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</si>
  <si>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</si>
  <si>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</si>
  <si>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</si>
  <si>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</si>
  <si>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</si>
  <si>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</si>
  <si>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</si>
  <si>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</si>
  <si>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</si>
  <si>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</si>
  <si>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</si>
  <si>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</si>
  <si>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</si>
  <si>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</si>
  <si>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</si>
  <si>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</si>
  <si>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</si>
  <si>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</si>
  <si>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</si>
  <si>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</si>
  <si>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</si>
  <si>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</si>
  <si>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</si>
  <si>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</si>
  <si>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</si>
  <si>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</si>
  <si>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</si>
  <si>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</si>
  <si>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</si>
  <si>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</si>
  <si>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</si>
  <si>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</si>
  <si>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</si>
  <si>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</si>
  <si>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</si>
  <si>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</si>
  <si>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</si>
  <si>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</si>
  <si>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</si>
  <si>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</si>
  <si>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</si>
  <si>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</si>
  <si>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</si>
  <si>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</si>
  <si>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</si>
  <si>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</si>
  <si>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</si>
  <si>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</si>
  <si>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</si>
  <si>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</si>
  <si>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</si>
  <si>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</si>
  <si>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</si>
  <si>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</si>
  <si>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</si>
  <si>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</si>
  <si>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</si>
  <si>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</si>
  <si>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</si>
  <si>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</si>
  <si>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</si>
  <si>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</si>
  <si>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</si>
  <si>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</si>
  <si>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</si>
  <si>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</si>
  <si>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</si>
  <si>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</si>
  <si>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</si>
  <si>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</si>
  <si>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</si>
  <si>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</si>
  <si>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</si>
  <si>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</si>
  <si>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</si>
  <si>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</si>
  <si>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</si>
  <si>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</si>
  <si>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</si>
  <si>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</si>
  <si>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</si>
  <si>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</si>
  <si>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</si>
  <si>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</si>
  <si>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</si>
  <si>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</si>
  <si>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</si>
  <si>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</si>
  <si>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</si>
  <si>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</si>
  <si>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</si>
  <si>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</si>
  <si>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</si>
  <si>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</si>
  <si>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</si>
  <si>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</si>
  <si>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</si>
  <si>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</si>
  <si>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</si>
  <si>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</si>
  <si>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</si>
  <si>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</si>
  <si>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</si>
  <si>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</si>
  <si>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</si>
  <si>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</si>
  <si>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</si>
  <si>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</si>
  <si>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</si>
  <si>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</si>
  <si>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</si>
  <si>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</si>
  <si>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</si>
  <si>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</si>
  <si>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</si>
  <si>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</si>
  <si>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</si>
  <si>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</si>
  <si>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</si>
  <si>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</si>
  <si>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</si>
  <si>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</si>
  <si>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</si>
  <si>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</si>
  <si>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</si>
  <si>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</si>
  <si>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</si>
  <si>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</si>
  <si>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</si>
  <si>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</si>
  <si>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</si>
  <si>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</si>
  <si>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</si>
  <si>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</si>
  <si>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</si>
  <si>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</si>
  <si>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</si>
  <si>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</si>
  <si>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</si>
  <si>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</si>
  <si>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</si>
  <si>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</si>
  <si>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</si>
  <si>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</si>
  <si>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</si>
  <si>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</si>
  <si>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</si>
  <si>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</si>
  <si>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</si>
  <si>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</si>
  <si>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</si>
  <si>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</si>
  <si>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</si>
  <si>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</si>
  <si>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</si>
  <si>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</si>
  <si>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</si>
  <si>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</si>
  <si>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</si>
  <si>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</si>
  <si>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</si>
  <si>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</si>
  <si>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</si>
  <si>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</si>
  <si>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</si>
  <si>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</si>
  <si>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</si>
  <si>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</si>
  <si>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</si>
  <si>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</si>
  <si>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</si>
  <si>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</si>
  <si>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</si>
  <si>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</si>
  <si>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</si>
  <si>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</si>
  <si>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</si>
  <si>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</si>
  <si>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</si>
  <si>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</si>
  <si>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</si>
  <si>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</si>
  <si>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</si>
  <si>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</si>
  <si>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</si>
  <si>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</si>
  <si>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</si>
  <si>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</si>
  <si>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</si>
  <si>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</si>
  <si>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</si>
  <si>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</si>
  <si>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</si>
  <si>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</si>
  <si>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</si>
  <si>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</si>
  <si>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</si>
  <si>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</si>
  <si>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</si>
  <si>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</si>
  <si>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</si>
  <si>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</si>
  <si>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</si>
  <si>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</si>
  <si>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</si>
  <si>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</si>
  <si>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</si>
  <si>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</si>
  <si>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</si>
  <si>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</si>
  <si>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</si>
  <si>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</si>
  <si>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</si>
  <si>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</si>
  <si>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</si>
  <si>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</si>
  <si>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</si>
  <si>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</si>
  <si>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</si>
  <si>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</si>
  <si>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</si>
  <si>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</si>
  <si>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</si>
  <si>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</si>
  <si>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</si>
  <si>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</si>
  <si>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</si>
  <si>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</si>
  <si>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</si>
  <si>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</si>
  <si>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</si>
  <si>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</si>
  <si>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</si>
  <si>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</si>
  <si>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</si>
  <si>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</si>
  <si>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</si>
  <si>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</si>
  <si>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</si>
  <si>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</si>
  <si>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</si>
  <si>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</si>
  <si>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</si>
  <si>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</si>
  <si>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</si>
  <si>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</si>
  <si>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</si>
  <si>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</si>
  <si>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</si>
  <si>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</si>
  <si>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</si>
  <si>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</si>
  <si>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</si>
  <si>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</si>
  <si>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</si>
  <si>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</si>
  <si>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</si>
  <si>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</si>
  <si>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</si>
  <si>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</si>
  <si>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</si>
  <si>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</si>
  <si>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</si>
  <si>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</si>
  <si>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</si>
  <si>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</si>
  <si>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</si>
  <si>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</si>
  <si>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</si>
  <si>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</si>
  <si>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</si>
  <si>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</si>
  <si>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</si>
  <si>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</si>
  <si>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</si>
  <si>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</si>
  <si>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</si>
  <si>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</si>
  <si>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</si>
  <si>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</si>
  <si>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</si>
  <si>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</si>
  <si>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</si>
  <si>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</si>
  <si>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</si>
  <si>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</si>
  <si>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</si>
  <si>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</si>
  <si>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</si>
  <si>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</si>
  <si>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</si>
  <si>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</si>
  <si>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</si>
  <si>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</si>
  <si>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</si>
  <si>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</si>
  <si>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</si>
  <si>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</si>
  <si>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</si>
  <si>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</si>
  <si>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</si>
  <si>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</si>
  <si>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</si>
  <si>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</si>
  <si>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</si>
  <si>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</si>
  <si>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</si>
  <si>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</si>
  <si>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</si>
  <si>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</si>
  <si>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</si>
  <si>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</si>
  <si>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</si>
  <si>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</si>
  <si>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</si>
  <si>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</si>
  <si>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</si>
  <si>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</si>
  <si>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</si>
  <si>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</si>
  <si>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</si>
  <si>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</si>
  <si>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</si>
  <si>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</si>
  <si>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</si>
  <si>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</si>
  <si>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</si>
  <si>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</si>
  <si>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</si>
  <si>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</si>
  <si>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</si>
  <si>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</si>
  <si>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</si>
  <si>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</si>
  <si>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</si>
  <si>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</si>
  <si>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</si>
  <si>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</si>
  <si>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</si>
  <si>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</si>
  <si>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</si>
  <si>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</si>
  <si>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</si>
  <si>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</si>
  <si>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</si>
  <si>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</si>
  <si>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</si>
  <si>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</si>
  <si>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</si>
  <si>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</si>
  <si>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</si>
  <si>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</si>
  <si>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</si>
  <si>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</si>
  <si>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</si>
  <si>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</si>
  <si>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</si>
  <si>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</si>
  <si>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</si>
  <si>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</si>
  <si>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</si>
  <si>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</si>
  <si>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</si>
  <si>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</si>
  <si>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</si>
  <si>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</si>
  <si>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</si>
  <si>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</si>
  <si>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</si>
  <si>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</si>
  <si>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</si>
  <si>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</si>
  <si>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</si>
  <si>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</si>
  <si>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</si>
  <si>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</si>
  <si>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</si>
  <si>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</si>
  <si>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</si>
  <si>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</si>
  <si>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</si>
  <si>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</si>
  <si>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</si>
  <si>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</si>
  <si>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</si>
  <si>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</si>
  <si>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</si>
  <si>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</si>
  <si>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</si>
  <si>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</si>
  <si>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</si>
  <si>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</si>
  <si>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</si>
  <si>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</si>
  <si>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</si>
  <si>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</si>
  <si>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</si>
  <si>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</si>
  <si>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</si>
  <si>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</si>
  <si>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</si>
  <si>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</si>
  <si>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</si>
  <si>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</si>
  <si>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</si>
  <si>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</si>
  <si>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</si>
  <si>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</si>
  <si>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</si>
  <si>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</si>
  <si>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</si>
  <si>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</si>
  <si>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</si>
  <si>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</si>
  <si>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</si>
  <si>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</si>
  <si>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</si>
  <si>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</si>
  <si>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</si>
  <si>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</si>
  <si>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</si>
  <si>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</si>
  <si>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</si>
  <si>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</si>
  <si>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</si>
  <si>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</si>
  <si>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</si>
  <si>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</si>
  <si>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</si>
  <si>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</si>
  <si>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</si>
  <si>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</si>
  <si>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</si>
  <si>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</si>
  <si>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</si>
  <si>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</si>
  <si>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</si>
  <si>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</si>
  <si>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</si>
  <si>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</si>
  <si>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</si>
  <si>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</si>
  <si>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</si>
  <si>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</si>
  <si>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</si>
  <si>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</si>
  <si>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</si>
  <si>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</si>
  <si>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</si>
  <si>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</si>
  <si>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</si>
  <si>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</si>
  <si>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</si>
  <si>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</si>
  <si>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</si>
  <si>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</si>
  <si>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</si>
  <si>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</si>
  <si>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</si>
  <si>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</si>
  <si>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</si>
  <si>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</si>
  <si>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</si>
  <si>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</si>
  <si>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</si>
  <si>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</si>
  <si>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</si>
  <si>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</si>
  <si>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</si>
  <si>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</si>
  <si>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</si>
  <si>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</si>
  <si>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</si>
  <si>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</si>
  <si>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</si>
  <si>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</si>
  <si>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</si>
  <si>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</si>
  <si>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</si>
  <si>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</si>
  <si>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</si>
  <si>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</si>
  <si>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</si>
  <si>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</si>
  <si>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</si>
  <si>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</si>
  <si>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</si>
  <si>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</si>
  <si>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</si>
  <si>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</si>
  <si>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</si>
  <si>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</si>
  <si>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</si>
  <si>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</si>
  <si>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</si>
  <si>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</si>
  <si>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</si>
  <si>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</si>
  <si>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</si>
  <si>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</si>
  <si>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</si>
  <si>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</si>
  <si>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</si>
  <si>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</si>
  <si>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</si>
  <si>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</si>
  <si>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</si>
  <si>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</si>
  <si>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</si>
  <si>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</si>
  <si>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</si>
  <si>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</si>
  <si>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</si>
  <si>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</si>
  <si>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</si>
  <si>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</si>
  <si>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</si>
  <si>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</si>
  <si>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</si>
  <si>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</si>
  <si>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</si>
  <si>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</si>
  <si>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</si>
  <si>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</si>
  <si>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</si>
  <si>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</si>
  <si>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</si>
  <si>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</si>
  <si>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</si>
  <si>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</si>
  <si>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</si>
  <si>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</si>
  <si>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</si>
  <si>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</si>
  <si>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</si>
  <si>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</si>
  <si>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</si>
  <si>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</si>
  <si>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</si>
  <si>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</si>
  <si>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</si>
  <si>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</si>
  <si>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</si>
  <si>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</si>
  <si>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</si>
  <si>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</si>
  <si>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</si>
  <si>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</si>
  <si>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</si>
  <si>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</si>
  <si>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</si>
  <si>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</si>
  <si>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</si>
  <si>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</si>
  <si>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</si>
  <si>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</si>
  <si>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</si>
  <si>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</si>
  <si>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</si>
  <si>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</si>
  <si>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</si>
  <si>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</si>
  <si>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</si>
  <si>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</si>
  <si>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</si>
  <si>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</si>
  <si>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</si>
  <si>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</si>
  <si>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</si>
  <si>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</si>
  <si>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</si>
  <si>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</si>
  <si>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</si>
  <si>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</si>
  <si>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</si>
  <si>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</si>
  <si>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</si>
  <si>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</si>
  <si>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</si>
  <si>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</si>
  <si>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</si>
  <si>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</si>
  <si>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</si>
  <si>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</si>
  <si>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</si>
  <si>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</si>
  <si>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</si>
  <si>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</si>
  <si>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</si>
  <si>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</si>
  <si>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</si>
  <si>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</si>
  <si>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</si>
  <si>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</si>
  <si>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</si>
  <si>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</si>
  <si>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</si>
  <si>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</si>
  <si>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</si>
  <si>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</si>
  <si>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</si>
  <si>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</si>
  <si>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</si>
  <si>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</si>
  <si>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</si>
  <si>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</si>
  <si>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</si>
  <si>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</si>
  <si>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</si>
  <si>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</si>
  <si>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</si>
  <si>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</si>
  <si>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</si>
  <si>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</si>
  <si>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</si>
  <si>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</si>
  <si>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</si>
  <si>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</si>
  <si>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</si>
  <si>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</si>
  <si>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</si>
  <si>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</si>
  <si>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</si>
  <si>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</si>
  <si>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</si>
  <si>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</si>
  <si>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</si>
  <si>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</si>
  <si>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</si>
  <si>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</si>
  <si>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</si>
  <si>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</si>
  <si>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</si>
  <si>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</si>
  <si>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</si>
  <si>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</si>
  <si>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</si>
  <si>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</si>
  <si>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</si>
  <si>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</si>
  <si>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</si>
  <si>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</si>
  <si>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</si>
  <si>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</si>
  <si>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</si>
  <si>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Control Concepts Inc.</t>
  </si>
  <si>
    <t>All products manufactured by Control Concepts Inc.</t>
  </si>
  <si>
    <t>038380564</t>
  </si>
  <si>
    <t>DUNS</t>
  </si>
  <si>
    <t>8077 Century Blvd, Chanhassen MN 55317 U.S.A.</t>
  </si>
  <si>
    <t>Cory Watkins</t>
  </si>
  <si>
    <t>cwatkins@ccipower.com</t>
  </si>
  <si>
    <t>(952) 4747-6200</t>
  </si>
  <si>
    <t>President</t>
  </si>
  <si>
    <t>(952) 474-6200</t>
  </si>
  <si>
    <t>Control Concepts Inc. is a small business not subject to Dodd Frank Section 1502 (e) (4) and does not audit sources for conflict minerals.</t>
  </si>
  <si>
    <t>https://ccipower.com/how-contact-us/conflict-minerals-statement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</si>
</sst>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abSelected="1"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7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33.75">
      <c r="A13" s="351"/>
      <c r="B13" s="2">
        <v>1</v>
      </c>
      <c r="C13" s="37" t="s">
        <v>1111</v>
      </c>
      <c r="D13" s="39" t="s">
        <v>899</v>
      </c>
      <c r="E13" s="196" t="s">
        <v>876</v>
      </c>
      <c r="F13" s="196"/>
      <c r="G13" s="34"/>
    </row>
    <row r="14" spans="1:7" ht="33.75">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45" customHeight="1">
      <c r="A29" s="351"/>
      <c r="B29" s="364"/>
      <c r="C29" s="358"/>
      <c r="D29" s="361"/>
      <c r="E29" s="349"/>
      <c r="F29" s="198" t="s">
        <v>63</v>
      </c>
      <c r="G29" s="34"/>
    </row>
    <row r="30" spans="1:7" ht="62.4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4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26.75">
      <c r="A36" s="351"/>
      <c r="B36" s="365"/>
      <c r="C36" s="359"/>
      <c r="D36" s="362"/>
      <c r="E36" s="350"/>
      <c r="F36" s="199" t="s">
        <v>71</v>
      </c>
      <c r="G36" s="34"/>
    </row>
    <row r="37" spans="1:7" ht="112.5">
      <c r="A37" s="351"/>
      <c r="B37" s="171">
        <v>3.01</v>
      </c>
      <c r="C37" s="172" t="s">
        <v>72</v>
      </c>
      <c r="D37" s="39" t="s">
        <v>2363</v>
      </c>
      <c r="E37" s="200" t="s">
        <v>1351</v>
      </c>
      <c r="F37" s="201" t="s">
        <v>1457</v>
      </c>
      <c r="G37" s="34"/>
    </row>
    <row r="38" spans="1:7" ht="101.25">
      <c r="A38" s="351"/>
      <c r="B38" s="171">
        <v>3.02</v>
      </c>
      <c r="C38" s="172" t="s">
        <v>1384</v>
      </c>
      <c r="D38" s="39" t="s">
        <v>2364</v>
      </c>
      <c r="E38" s="200" t="s">
        <v>1399</v>
      </c>
      <c r="F38" s="201" t="s">
        <v>1458</v>
      </c>
      <c r="G38" s="34"/>
    </row>
    <row r="39" spans="1:7" ht="101.25">
      <c r="A39" s="351"/>
      <c r="B39" s="182">
        <v>4</v>
      </c>
      <c r="C39" s="181" t="s">
        <v>1554</v>
      </c>
      <c r="D39" s="39" t="s">
        <v>2365</v>
      </c>
      <c r="E39" s="37" t="s">
        <v>2307</v>
      </c>
      <c r="F39" s="37" t="s">
        <v>1555</v>
      </c>
      <c r="G39" s="34"/>
    </row>
    <row r="40" spans="1:7" ht="56.25">
      <c r="A40" s="351"/>
      <c r="B40" s="171">
        <v>4.01</v>
      </c>
      <c r="C40" s="181" t="s">
        <v>1554</v>
      </c>
      <c r="D40" s="39" t="s">
        <v>2367</v>
      </c>
      <c r="E40" s="37" t="s">
        <v>2321</v>
      </c>
      <c r="F40" s="37" t="s">
        <v>2326</v>
      </c>
      <c r="G40" s="34"/>
    </row>
    <row r="41" spans="1:7" ht="56.25">
      <c r="A41" s="351"/>
      <c r="B41" s="171" t="s">
        <v>2354</v>
      </c>
      <c r="C41" s="181" t="s">
        <v>1554</v>
      </c>
      <c r="D41" s="39" t="s">
        <v>2366</v>
      </c>
      <c r="E41" s="37" t="s">
        <v>2357</v>
      </c>
      <c r="F41" s="37" t="s">
        <v>2355</v>
      </c>
      <c r="G41" s="34"/>
    </row>
    <row r="42" spans="1:7" ht="56.25">
      <c r="A42" s="351"/>
      <c r="B42" s="171" t="s">
        <v>2399</v>
      </c>
      <c r="C42" s="181" t="s">
        <v>1554</v>
      </c>
      <c r="D42" s="39" t="s">
        <v>2406</v>
      </c>
      <c r="E42" s="37" t="s">
        <v>2356</v>
      </c>
      <c r="F42" s="37" t="s">
        <v>2400</v>
      </c>
      <c r="G42" s="34"/>
    </row>
    <row r="43" spans="1:7" ht="123.75">
      <c r="A43" s="351"/>
      <c r="B43" s="193">
        <v>4.0999999999999996</v>
      </c>
      <c r="C43" s="181" t="s">
        <v>2405</v>
      </c>
      <c r="D43" s="194">
        <v>42867</v>
      </c>
      <c r="E43" s="202" t="s">
        <v>2408</v>
      </c>
      <c r="F43" s="37" t="s">
        <v>2407</v>
      </c>
      <c r="G43" s="34"/>
    </row>
    <row r="44" spans="1:7" ht="78.75">
      <c r="A44" s="351"/>
      <c r="B44" s="193">
        <v>4.2</v>
      </c>
      <c r="C44" s="181" t="s">
        <v>2405</v>
      </c>
      <c r="D44" s="194">
        <v>42704</v>
      </c>
      <c r="E44" s="202" t="s">
        <v>2625</v>
      </c>
      <c r="F44" s="37" t="s">
        <v>2598</v>
      </c>
      <c r="G44" s="34"/>
    </row>
    <row r="45" spans="1:7" ht="157.5">
      <c r="A45" s="351"/>
      <c r="B45" s="243">
        <v>5</v>
      </c>
      <c r="C45" s="181" t="s">
        <v>2405</v>
      </c>
      <c r="D45" s="194">
        <v>42867</v>
      </c>
      <c r="E45" s="202" t="s">
        <v>13032</v>
      </c>
      <c r="F45" s="37" t="s">
        <v>12754</v>
      </c>
      <c r="G45" s="34"/>
    </row>
    <row r="46" spans="1:7" ht="45">
      <c r="A46" s="351"/>
      <c r="B46" s="193">
        <v>5.01</v>
      </c>
      <c r="C46" s="181" t="s">
        <v>2405</v>
      </c>
      <c r="D46" s="194">
        <v>42907</v>
      </c>
      <c r="E46" s="202" t="s">
        <v>13052</v>
      </c>
      <c r="F46" s="37" t="s">
        <v>12754</v>
      </c>
      <c r="G46" s="34"/>
    </row>
    <row r="47" spans="1:7" ht="67.5">
      <c r="A47" s="351"/>
      <c r="B47" s="193">
        <v>5.0999999999999996</v>
      </c>
      <c r="C47" s="181" t="s">
        <v>2405</v>
      </c>
      <c r="D47" s="194">
        <v>43070</v>
      </c>
      <c r="E47" s="202" t="s">
        <v>13247</v>
      </c>
      <c r="F47" s="37" t="s">
        <v>13248</v>
      </c>
      <c r="G47" s="34"/>
    </row>
    <row r="48" spans="1:7" ht="56.25">
      <c r="A48" s="351"/>
      <c r="B48" s="193">
        <v>5.1100000000000003</v>
      </c>
      <c r="C48" s="181" t="s">
        <v>13489</v>
      </c>
      <c r="D48" s="194">
        <v>43217</v>
      </c>
      <c r="E48" s="202" t="s">
        <v>13617</v>
      </c>
      <c r="F48" s="37" t="s">
        <v>13523</v>
      </c>
      <c r="G48" s="34"/>
    </row>
    <row r="49" spans="1:7" ht="56.25">
      <c r="A49" s="351"/>
      <c r="B49" s="193">
        <v>5.12</v>
      </c>
      <c r="C49" s="181" t="s">
        <v>13489</v>
      </c>
      <c r="D49" s="194">
        <v>43581</v>
      </c>
      <c r="E49" s="202" t="s">
        <v>13617</v>
      </c>
      <c r="F49" s="37" t="s">
        <v>14191</v>
      </c>
      <c r="G49" s="34"/>
    </row>
    <row r="50" spans="1:7" ht="78.75">
      <c r="A50" s="351"/>
      <c r="B50" s="243">
        <v>6</v>
      </c>
      <c r="C50" s="181" t="s">
        <v>13489</v>
      </c>
      <c r="D50" s="194">
        <v>43964</v>
      </c>
      <c r="E50" s="202" t="s">
        <v>14434</v>
      </c>
      <c r="F50" s="37" t="s">
        <v>14205</v>
      </c>
      <c r="G50" s="34"/>
    </row>
    <row r="51" spans="1:7" ht="45">
      <c r="A51" s="351"/>
      <c r="B51" s="193">
        <v>6.01</v>
      </c>
      <c r="C51" s="181" t="s">
        <v>13489</v>
      </c>
      <c r="D51" s="194">
        <v>43970</v>
      </c>
      <c r="E51" s="202" t="s">
        <v>15504</v>
      </c>
      <c r="F51" s="202" t="s">
        <v>14205</v>
      </c>
      <c r="G51" s="34"/>
    </row>
    <row r="52" spans="1:7" ht="13.5" thickBot="1">
      <c r="A52" s="352"/>
      <c r="B52" s="353" t="str">
        <f ca="1">OFFSET(L!$C$1,MATCH("General"&amp;"Cpy",L!$A:$A,0)-1,SL,,)</f>
        <v>© 2020 Responsible Minerals Initiative. All rights reserved.</v>
      </c>
      <c r="C52" s="353"/>
      <c r="D52" s="353"/>
      <c r="E52" s="353"/>
      <c r="F52" s="353"/>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7"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84" zoomScalePageLayoutView="70" workbookViewId="0">
      <selection activeCell="E3" sqref="E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15506</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15507</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t="s">
        <v>15508</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15509</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15510</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15511</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15512</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15513</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15514</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15512</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15515</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15513</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15516</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44013</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500</v>
      </c>
      <c r="E39" s="379"/>
      <c r="F39" s="58"/>
      <c r="G39" s="380" t="s">
        <v>15517</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500</v>
      </c>
      <c r="E40" s="379"/>
      <c r="F40" s="58"/>
      <c r="G40" s="380" t="s">
        <v>15517</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500</v>
      </c>
      <c r="E41" s="379"/>
      <c r="F41" s="58"/>
      <c r="G41" s="380" t="s">
        <v>15517</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500</v>
      </c>
      <c r="E45" s="379"/>
      <c r="F45" s="58"/>
      <c r="G45" s="380" t="s">
        <v>15517</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c r="F46" s="58"/>
      <c r="G46" s="380" t="s">
        <v>15517</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500</v>
      </c>
      <c r="E47" s="379"/>
      <c r="F47" s="58"/>
      <c r="G47" s="380" t="s">
        <v>15517</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t="s">
        <v>501</v>
      </c>
      <c r="E57" s="400"/>
      <c r="F57" s="58"/>
      <c r="G57" s="380" t="s">
        <v>15517</v>
      </c>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t="s">
        <v>501</v>
      </c>
      <c r="E58" s="400"/>
      <c r="F58" s="58"/>
      <c r="G58" s="380" t="s">
        <v>15517</v>
      </c>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9" t="s">
        <v>501</v>
      </c>
      <c r="E59" s="400"/>
      <c r="F59" s="58"/>
      <c r="G59" s="380" t="s">
        <v>15517</v>
      </c>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t="s">
        <v>15517</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t="s">
        <v>15517</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499</v>
      </c>
      <c r="E65" s="379"/>
      <c r="F65" s="58"/>
      <c r="G65" s="380" t="s">
        <v>15517</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499</v>
      </c>
      <c r="E69" s="379"/>
      <c r="F69" s="59"/>
      <c r="G69" s="380" t="s">
        <v>15517</v>
      </c>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499</v>
      </c>
      <c r="E70" s="379"/>
      <c r="F70" s="59"/>
      <c r="G70" s="380" t="s">
        <v>15517</v>
      </c>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499</v>
      </c>
      <c r="E71" s="379"/>
      <c r="F71" s="61"/>
      <c r="G71" s="380" t="s">
        <v>15517</v>
      </c>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15518</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t="s">
        <v>15517</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499</v>
      </c>
      <c r="E81" s="379"/>
      <c r="F81" s="68"/>
      <c r="G81" s="380" t="s">
        <v>15517</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499</v>
      </c>
      <c r="E83" s="379"/>
      <c r="F83" s="68"/>
      <c r="G83" s="380" t="s">
        <v>15517</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499</v>
      </c>
      <c r="E85" s="388"/>
      <c r="F85" s="68"/>
      <c r="G85" s="380" t="s">
        <v>15517</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499</v>
      </c>
      <c r="E87" s="379"/>
      <c r="F87" s="68"/>
      <c r="G87" s="380" t="s">
        <v>15517</v>
      </c>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t="s">
        <v>15517</v>
      </c>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119" activePane="bottomLeft" state="frozen"/>
      <selection pane="bottomLeft" activeCell="A3" sqref="A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C66" sqref="C6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f ca="1">IF(H70=0,"0",H70)</f>
        <v>3</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Control Concepts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All products manufactured by Control Concepts Inc.</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Cory Watkins</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cwatkins@ccipower.com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(952) 4747-6200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Cory Watkins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cwatkins@ccipower.com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44013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None</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None</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None</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No</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No</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https://ccipower.com/how-contact-us/conflict-minerals-statement</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Provide list of tin smelters contributing material to supply chain on Smelter List tab</v>
      </c>
      <c r="D66" s="108" t="str">
        <f>IF(H66=0,"","Click here to provide smelter information")</f>
        <v>Click here to provide smelter information</v>
      </c>
      <c r="E66" s="84" t="s">
        <v>828</v>
      </c>
      <c r="F66" s="107">
        <f>F25</f>
        <v>1</v>
      </c>
      <c r="G66" s="81">
        <f>IF(AND(COUNTIF(SmelterIdetifiedForMetal,"Tin")&gt;0,COUNTIF('Smelter List'!AB$5:AB$2504,"Tin?*")&gt;0),0,1)</f>
        <v>1</v>
      </c>
      <c r="H66" s="82">
        <f t="shared" si="14"/>
        <v>1</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Provide list of gold smelters contributing material to supply chain on Smelter List tab</v>
      </c>
      <c r="D67" s="108" t="str">
        <f>IF(H67=0,"","Click here to provide smelter information")</f>
        <v>Click here to provide smelter information</v>
      </c>
      <c r="E67" s="84" t="s">
        <v>828</v>
      </c>
      <c r="F67" s="107">
        <f>F26</f>
        <v>1</v>
      </c>
      <c r="G67" s="81">
        <f>IF(AND(COUNTIF(SmelterIdetifiedForMetal,"Gold")&gt;0,COUNTIF('Smelter List'!AB$5:AB$2504,"Gold?*")&gt;0),0,1)</f>
        <v>1</v>
      </c>
      <c r="H67" s="82">
        <f t="shared" si="14"/>
        <v>1</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Provide list of tungsten smelters contributing material to supply chain on Smelter List tab</v>
      </c>
      <c r="D68" s="108" t="str">
        <f>IF(H68=0,"","Click here to provide smelter information")</f>
        <v>Click here to provide smelter information</v>
      </c>
      <c r="E68" s="84" t="s">
        <v>828</v>
      </c>
      <c r="F68" s="107">
        <f>F27</f>
        <v>1</v>
      </c>
      <c r="G68" s="81">
        <f>IF(AND(COUNTIF(SmelterIdetifiedForMetal,"Tungsten")&gt;0,COUNTIF('Smelter List'!AB$5:AB$2504,"Tungsten?*")&gt;0),0,1)</f>
        <v>1</v>
      </c>
      <c r="H68" s="82">
        <f t="shared" si="14"/>
        <v>1</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3</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42.75">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www.w3.org/XML/1998/namespace"/>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060324a1-f66f-4c36-a8ec-beadbf2f4219"/>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Cory Watkins</cp:lastModifiedBy>
  <cp:lastPrinted>2015-04-21T20:47:43Z</cp:lastPrinted>
  <dcterms:created xsi:type="dcterms:W3CDTF">2010-06-21T21:00:23Z</dcterms:created>
  <dcterms:modified xsi:type="dcterms:W3CDTF">2020-09-04T14:14:19Z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