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3_ncr:1_{3FBCAFB6-C0C7-47F1-AB5A-46CF36BB7133}"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25820" windowHeight="13900" tabRatio="789" firstSheet="2"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T24" i="5"/>
  <c r="S25" i="5"/>
  <c r="T25" i="5"/>
  <c r="S26" i="5"/>
  <c r="T26" i="5"/>
  <c r="S27" i="5"/>
  <c r="T27" i="5"/>
  <c r="S28" i="5"/>
  <c r="T28" i="5"/>
  <c r="S29" i="5"/>
  <c r="T29" i="5"/>
  <c r="S30" i="5"/>
  <c r="T30" i="5"/>
  <c r="T31" i="5"/>
  <c r="T32" i="5"/>
  <c r="S33" i="5"/>
  <c r="T33" i="5"/>
  <c r="T34" i="5"/>
  <c r="S35" i="5"/>
  <c r="T35" i="5"/>
  <c r="S36" i="5"/>
  <c r="T36" i="5"/>
  <c r="S37" i="5"/>
  <c r="T37" i="5"/>
  <c r="T38" i="5"/>
  <c r="S39" i="5"/>
  <c r="T39" i="5"/>
  <c r="T40" i="5"/>
  <c r="S41" i="5"/>
  <c r="T41" i="5"/>
  <c r="S42" i="5"/>
  <c r="T42" i="5"/>
  <c r="S43" i="5"/>
  <c r="T43" i="5"/>
  <c r="S44" i="5"/>
  <c r="T44" i="5"/>
  <c r="S45" i="5"/>
  <c r="T45" i="5"/>
  <c r="S46" i="5"/>
  <c r="T46" i="5"/>
  <c r="S47" i="5"/>
  <c r="T47" i="5"/>
  <c r="S48" i="5"/>
  <c r="T48" i="5"/>
  <c r="T49" i="5"/>
  <c r="T50" i="5"/>
  <c r="S51" i="5"/>
  <c r="T51" i="5"/>
  <c r="S52" i="5"/>
  <c r="T52" i="5"/>
  <c r="S53" i="5"/>
  <c r="T53" i="5"/>
  <c r="S54" i="5"/>
  <c r="T54" i="5"/>
  <c r="S55" i="5"/>
  <c r="T55" i="5"/>
  <c r="S56" i="5"/>
  <c r="T56" i="5"/>
  <c r="S57" i="5"/>
  <c r="T57" i="5"/>
  <c r="S58" i="5"/>
  <c r="T58" i="5"/>
  <c r="S59" i="5"/>
  <c r="T59" i="5"/>
  <c r="S60" i="5"/>
  <c r="T60" i="5"/>
  <c r="S61" i="5"/>
  <c r="T61" i="5"/>
  <c r="T62" i="5"/>
  <c r="S63" i="5"/>
  <c r="T63" i="5"/>
  <c r="S64" i="5"/>
  <c r="T64" i="5"/>
  <c r="S65" i="5"/>
  <c r="T65" i="5"/>
  <c r="S66" i="5"/>
  <c r="T66" i="5"/>
  <c r="T67" i="5"/>
  <c r="S68" i="5"/>
  <c r="T68" i="5"/>
  <c r="S69" i="5"/>
  <c r="T69" i="5"/>
  <c r="S70" i="5"/>
  <c r="T70" i="5"/>
  <c r="S71" i="5"/>
  <c r="T71" i="5"/>
  <c r="S72" i="5"/>
  <c r="T72" i="5"/>
  <c r="S73" i="5"/>
  <c r="T73" i="5"/>
  <c r="S74" i="5"/>
  <c r="T74" i="5"/>
  <c r="S75" i="5"/>
  <c r="T75" i="5"/>
  <c r="S76" i="5"/>
  <c r="T76" i="5"/>
  <c r="T77" i="5"/>
  <c r="S78" i="5"/>
  <c r="T78" i="5"/>
  <c r="S79" i="5"/>
  <c r="T79" i="5"/>
  <c r="S80" i="5"/>
  <c r="T80" i="5"/>
  <c r="S81" i="5"/>
  <c r="T81" i="5"/>
  <c r="S82" i="5"/>
  <c r="T82" i="5"/>
  <c r="S83" i="5"/>
  <c r="T83" i="5"/>
  <c r="T84" i="5"/>
  <c r="S85" i="5"/>
  <c r="T85" i="5"/>
  <c r="S86" i="5"/>
  <c r="T86" i="5"/>
  <c r="S87" i="5"/>
  <c r="T87" i="5"/>
  <c r="S88" i="5"/>
  <c r="T88" i="5"/>
  <c r="S89" i="5"/>
  <c r="T89" i="5"/>
  <c r="T90" i="5"/>
  <c r="T91" i="5"/>
  <c r="T92" i="5"/>
  <c r="T93" i="5"/>
  <c r="S94" i="5"/>
  <c r="T94" i="5"/>
  <c r="S95" i="5"/>
  <c r="T95" i="5"/>
  <c r="T96" i="5"/>
  <c r="S97" i="5"/>
  <c r="T97" i="5"/>
  <c r="T98" i="5"/>
  <c r="S99" i="5"/>
  <c r="T99" i="5"/>
  <c r="S100" i="5"/>
  <c r="T100" i="5"/>
  <c r="S101" i="5"/>
  <c r="T101" i="5"/>
  <c r="T102" i="5"/>
  <c r="S103" i="5"/>
  <c r="T103" i="5"/>
  <c r="S104" i="5"/>
  <c r="T104" i="5"/>
  <c r="S105" i="5"/>
  <c r="T105" i="5"/>
  <c r="S106" i="5"/>
  <c r="T106" i="5"/>
  <c r="S107" i="5"/>
  <c r="T107" i="5"/>
  <c r="S108" i="5"/>
  <c r="T108" i="5"/>
  <c r="T109" i="5"/>
  <c r="S110" i="5"/>
  <c r="T110" i="5"/>
  <c r="S111" i="5"/>
  <c r="T111" i="5"/>
  <c r="S112" i="5"/>
  <c r="T112" i="5"/>
  <c r="T113" i="5"/>
  <c r="S114" i="5"/>
  <c r="T114" i="5"/>
  <c r="T115" i="5"/>
  <c r="T116" i="5"/>
  <c r="S117" i="5"/>
  <c r="T117" i="5"/>
  <c r="S118" i="5"/>
  <c r="T118" i="5"/>
  <c r="T119" i="5"/>
  <c r="T120" i="5"/>
  <c r="T121" i="5"/>
  <c r="T122" i="5"/>
  <c r="T123" i="5"/>
  <c r="S124" i="5"/>
  <c r="T124" i="5"/>
  <c r="T125" i="5"/>
  <c r="S126" i="5"/>
  <c r="T126" i="5"/>
  <c r="S127" i="5"/>
  <c r="T127" i="5"/>
  <c r="S128" i="5"/>
  <c r="T128" i="5"/>
  <c r="S129" i="5"/>
  <c r="T129" i="5"/>
  <c r="S130" i="5"/>
  <c r="T130" i="5"/>
  <c r="S131" i="5"/>
  <c r="T131" i="5"/>
  <c r="T132" i="5"/>
  <c r="S133" i="5"/>
  <c r="T133" i="5"/>
  <c r="T134" i="5"/>
  <c r="S135" i="5"/>
  <c r="T135" i="5"/>
  <c r="S136" i="5"/>
  <c r="T136" i="5"/>
  <c r="T137" i="5"/>
  <c r="S138" i="5"/>
  <c r="T138" i="5"/>
  <c r="S139" i="5"/>
  <c r="T139" i="5"/>
  <c r="T140" i="5"/>
  <c r="S141" i="5"/>
  <c r="T141" i="5"/>
  <c r="S142" i="5"/>
  <c r="T142" i="5"/>
  <c r="S143" i="5"/>
  <c r="T143" i="5"/>
  <c r="S144" i="5"/>
  <c r="T144" i="5"/>
  <c r="S145" i="5"/>
  <c r="T145" i="5"/>
  <c r="S146" i="5"/>
  <c r="T146" i="5"/>
  <c r="S147" i="5"/>
  <c r="T147" i="5"/>
  <c r="T148" i="5"/>
  <c r="T149" i="5"/>
  <c r="S150" i="5"/>
  <c r="T150" i="5"/>
  <c r="S151" i="5"/>
  <c r="T151" i="5"/>
  <c r="T152" i="5"/>
  <c r="S153" i="5"/>
  <c r="T153" i="5"/>
  <c r="S154" i="5"/>
  <c r="T154" i="5"/>
  <c r="T155" i="5"/>
  <c r="T156" i="5"/>
  <c r="S157" i="5"/>
  <c r="T157" i="5"/>
  <c r="S158" i="5"/>
  <c r="T158" i="5"/>
  <c r="S159" i="5"/>
  <c r="T159" i="5"/>
  <c r="S160" i="5"/>
  <c r="T160" i="5"/>
  <c r="S161" i="5"/>
  <c r="T161" i="5"/>
  <c r="S162" i="5"/>
  <c r="T162" i="5"/>
  <c r="S163" i="5"/>
  <c r="T163" i="5"/>
  <c r="S164" i="5"/>
  <c r="T164" i="5"/>
  <c r="S165" i="5"/>
  <c r="T165" i="5"/>
  <c r="S166" i="5"/>
  <c r="T166" i="5"/>
  <c r="T167" i="5"/>
  <c r="S168" i="5"/>
  <c r="T168" i="5"/>
  <c r="S169" i="5"/>
  <c r="T169" i="5"/>
  <c r="S170" i="5"/>
  <c r="T170" i="5"/>
  <c r="S171" i="5"/>
  <c r="T171" i="5"/>
  <c r="T172" i="5"/>
  <c r="S173" i="5"/>
  <c r="T173" i="5"/>
  <c r="S174" i="5"/>
  <c r="T174" i="5"/>
  <c r="S175" i="5"/>
  <c r="T175" i="5"/>
  <c r="T176" i="5"/>
  <c r="T177" i="5"/>
  <c r="S178" i="5"/>
  <c r="T178" i="5"/>
  <c r="S179" i="5"/>
  <c r="T179" i="5"/>
  <c r="S180" i="5"/>
  <c r="T180" i="5"/>
  <c r="S181" i="5"/>
  <c r="T181" i="5"/>
  <c r="S182" i="5"/>
  <c r="T182" i="5"/>
  <c r="S183" i="5"/>
  <c r="T183" i="5"/>
  <c r="S184" i="5"/>
  <c r="T184" i="5"/>
  <c r="T185" i="5"/>
  <c r="T186" i="5"/>
  <c r="S187" i="5"/>
  <c r="T187" i="5"/>
  <c r="S188" i="5"/>
  <c r="T188" i="5"/>
  <c r="S189" i="5"/>
  <c r="T189" i="5"/>
  <c r="S190" i="5"/>
  <c r="T190" i="5"/>
  <c r="S191" i="5"/>
  <c r="T191" i="5"/>
  <c r="S192" i="5"/>
  <c r="T192" i="5"/>
  <c r="S193" i="5"/>
  <c r="T193" i="5"/>
  <c r="T194" i="5"/>
  <c r="S195" i="5"/>
  <c r="T195" i="5"/>
  <c r="S196" i="5"/>
  <c r="T196" i="5"/>
  <c r="S197" i="5"/>
  <c r="T197" i="5"/>
  <c r="S198" i="5"/>
  <c r="T198" i="5"/>
  <c r="S199" i="5"/>
  <c r="T199" i="5"/>
  <c r="S200" i="5"/>
  <c r="T200" i="5"/>
  <c r="S201" i="5"/>
  <c r="T201" i="5"/>
  <c r="S202" i="5"/>
  <c r="T202" i="5"/>
  <c r="S203" i="5"/>
  <c r="T203" i="5"/>
  <c r="T204" i="5"/>
  <c r="S205" i="5"/>
  <c r="T205" i="5"/>
  <c r="S206" i="5"/>
  <c r="T206" i="5"/>
  <c r="S207" i="5"/>
  <c r="T207" i="5"/>
  <c r="S208" i="5"/>
  <c r="T208" i="5"/>
  <c r="S209" i="5"/>
  <c r="T209" i="5"/>
  <c r="S210" i="5"/>
  <c r="T210" i="5"/>
  <c r="S211" i="5"/>
  <c r="T211" i="5"/>
  <c r="S212" i="5"/>
  <c r="T212" i="5"/>
  <c r="T213" i="5"/>
  <c r="S214" i="5"/>
  <c r="T214" i="5"/>
  <c r="S215" i="5"/>
  <c r="T215" i="5"/>
  <c r="S216" i="5"/>
  <c r="T216" i="5"/>
  <c r="S217" i="5"/>
  <c r="T217" i="5"/>
  <c r="S218" i="5"/>
  <c r="T218" i="5"/>
  <c r="S219" i="5"/>
  <c r="T219" i="5"/>
  <c r="S220" i="5"/>
  <c r="T220" i="5"/>
  <c r="S221" i="5"/>
  <c r="T221" i="5"/>
  <c r="S222" i="5"/>
  <c r="T222" i="5"/>
  <c r="S223" i="5"/>
  <c r="T223" i="5"/>
  <c r="T224" i="5"/>
  <c r="T225" i="5"/>
  <c r="S226" i="5"/>
  <c r="T226" i="5"/>
  <c r="T227" i="5"/>
  <c r="S228" i="5"/>
  <c r="T228" i="5"/>
  <c r="S229" i="5"/>
  <c r="T229" i="5"/>
  <c r="S230" i="5"/>
  <c r="T230" i="5"/>
  <c r="T231" i="5"/>
  <c r="S232" i="5"/>
  <c r="T232" i="5"/>
  <c r="S233" i="5"/>
  <c r="T233" i="5"/>
  <c r="S234" i="5"/>
  <c r="T234" i="5"/>
  <c r="T235" i="5"/>
  <c r="S236" i="5"/>
  <c r="T236" i="5"/>
  <c r="S237" i="5"/>
  <c r="T237" i="5"/>
  <c r="T238" i="5"/>
  <c r="S239" i="5"/>
  <c r="T239" i="5"/>
  <c r="T240" i="5"/>
  <c r="T241" i="5"/>
  <c r="T242" i="5"/>
  <c r="T243" i="5"/>
  <c r="T244" i="5"/>
  <c r="T245" i="5"/>
  <c r="S246" i="5"/>
  <c r="T246" i="5"/>
  <c r="S247" i="5"/>
  <c r="T247" i="5"/>
  <c r="T248" i="5"/>
  <c r="S249" i="5"/>
  <c r="T249" i="5"/>
  <c r="T250" i="5"/>
  <c r="T251" i="5"/>
  <c r="S252" i="5"/>
  <c r="T252" i="5"/>
  <c r="T253" i="5"/>
  <c r="S254" i="5"/>
  <c r="T254" i="5"/>
  <c r="T255" i="5"/>
  <c r="S256" i="5"/>
  <c r="T256" i="5"/>
  <c r="S257" i="5"/>
  <c r="T257" i="5"/>
  <c r="S258" i="5"/>
  <c r="T258" i="5"/>
  <c r="T259" i="5"/>
  <c r="S260" i="5"/>
  <c r="T260" i="5"/>
  <c r="S261" i="5"/>
  <c r="T261" i="5"/>
  <c r="S262" i="5"/>
  <c r="T262" i="5"/>
  <c r="S263" i="5"/>
  <c r="T263" i="5"/>
  <c r="S264" i="5"/>
  <c r="T264" i="5"/>
  <c r="S265" i="5"/>
  <c r="T265" i="5"/>
  <c r="S266" i="5"/>
  <c r="T266" i="5"/>
  <c r="S267" i="5"/>
  <c r="T267" i="5"/>
  <c r="S268" i="5"/>
  <c r="T268" i="5"/>
  <c r="T269" i="5"/>
  <c r="T270" i="5"/>
  <c r="S271" i="5"/>
  <c r="T271" i="5"/>
  <c r="S272" i="5"/>
  <c r="T272" i="5"/>
  <c r="S273" i="5"/>
  <c r="T273" i="5"/>
  <c r="S274" i="5"/>
  <c r="T274" i="5"/>
  <c r="S275" i="5"/>
  <c r="T275" i="5"/>
  <c r="S276" i="5"/>
  <c r="T276" i="5"/>
  <c r="T277" i="5"/>
  <c r="S278" i="5"/>
  <c r="T278" i="5"/>
  <c r="S279" i="5"/>
  <c r="T279" i="5"/>
  <c r="S280" i="5"/>
  <c r="T280" i="5"/>
  <c r="S281" i="5"/>
  <c r="T281" i="5"/>
  <c r="S282" i="5"/>
  <c r="T282" i="5"/>
  <c r="S283" i="5"/>
  <c r="T283" i="5"/>
  <c r="T284" i="5"/>
  <c r="T285" i="5"/>
  <c r="T286" i="5"/>
  <c r="T287" i="5"/>
  <c r="T288" i="5"/>
  <c r="T289" i="5"/>
  <c r="T290" i="5"/>
  <c r="T291" i="5"/>
  <c r="T292" i="5"/>
  <c r="S293" i="5"/>
  <c r="T293" i="5"/>
  <c r="S294" i="5"/>
  <c r="T294" i="5"/>
  <c r="T295" i="5"/>
  <c r="T296" i="5"/>
  <c r="T297" i="5"/>
  <c r="T298" i="5"/>
  <c r="T299" i="5"/>
  <c r="T300" i="5"/>
  <c r="S301" i="5"/>
  <c r="T301" i="5"/>
  <c r="T302" i="5"/>
  <c r="T303" i="5"/>
  <c r="T304" i="5"/>
  <c r="T305" i="5"/>
  <c r="T306" i="5"/>
  <c r="T307" i="5"/>
  <c r="T308" i="5"/>
  <c r="T309" i="5"/>
  <c r="T310" i="5"/>
  <c r="T311" i="5"/>
  <c r="T312" i="5"/>
  <c r="S313" i="5"/>
  <c r="T313" i="5"/>
  <c r="T314" i="5"/>
  <c r="T315" i="5"/>
  <c r="T316" i="5"/>
  <c r="T317" i="5"/>
  <c r="T318" i="5"/>
  <c r="T319" i="5"/>
  <c r="T320" i="5"/>
  <c r="S321" i="5"/>
  <c r="T321" i="5"/>
  <c r="S322" i="5"/>
  <c r="T322" i="5"/>
  <c r="S323" i="5"/>
  <c r="T323" i="5"/>
  <c r="S324" i="5"/>
  <c r="T324" i="5"/>
  <c r="S325" i="5"/>
  <c r="T325" i="5"/>
  <c r="S326" i="5"/>
  <c r="T326" i="5"/>
  <c r="S327" i="5"/>
  <c r="T327" i="5"/>
  <c r="S328" i="5"/>
  <c r="T328" i="5"/>
  <c r="S329" i="5"/>
  <c r="T329" i="5"/>
  <c r="S330" i="5"/>
  <c r="T330" i="5"/>
  <c r="S331" i="5"/>
  <c r="T331" i="5"/>
  <c r="T332" i="5"/>
  <c r="S333" i="5"/>
  <c r="T333" i="5"/>
  <c r="T334" i="5"/>
  <c r="S335" i="5"/>
  <c r="T335" i="5"/>
  <c r="S336" i="5"/>
  <c r="T336" i="5"/>
  <c r="S337" i="5"/>
  <c r="T337" i="5"/>
  <c r="S338" i="5"/>
  <c r="T338" i="5"/>
  <c r="T339" i="5"/>
  <c r="S340" i="5"/>
  <c r="T340" i="5"/>
  <c r="S341" i="5"/>
  <c r="T341" i="5"/>
  <c r="S342" i="5"/>
  <c r="T342" i="5"/>
  <c r="T343" i="5"/>
  <c r="S344" i="5"/>
  <c r="T344" i="5"/>
  <c r="T345" i="5"/>
  <c r="T346" i="5"/>
  <c r="S347" i="5"/>
  <c r="T347" i="5"/>
  <c r="S348" i="5"/>
  <c r="T348" i="5"/>
  <c r="S349" i="5"/>
  <c r="T349" i="5"/>
  <c r="T350" i="5"/>
  <c r="T351" i="5"/>
  <c r="S352" i="5"/>
  <c r="T352" i="5"/>
  <c r="T353" i="5"/>
  <c r="T354" i="5"/>
  <c r="T355" i="5"/>
  <c r="S356" i="5"/>
  <c r="T356" i="5"/>
  <c r="S357" i="5"/>
  <c r="T357" i="5"/>
  <c r="S358" i="5"/>
  <c r="T358" i="5"/>
  <c r="S359" i="5"/>
  <c r="T359" i="5"/>
  <c r="S360" i="5"/>
  <c r="T360" i="5"/>
  <c r="S361" i="5"/>
  <c r="T361" i="5"/>
  <c r="S362" i="5"/>
  <c r="T362" i="5"/>
  <c r="T363" i="5"/>
  <c r="S364" i="5"/>
  <c r="T364" i="5"/>
  <c r="S365" i="5"/>
  <c r="T365" i="5"/>
  <c r="T366" i="5"/>
  <c r="S367" i="5"/>
  <c r="T367" i="5"/>
  <c r="S368" i="5"/>
  <c r="T368" i="5"/>
  <c r="S369" i="5"/>
  <c r="T369" i="5"/>
  <c r="S370" i="5"/>
  <c r="T370" i="5"/>
  <c r="T371" i="5"/>
  <c r="S372" i="5"/>
  <c r="T372" i="5"/>
  <c r="S373" i="5"/>
  <c r="T373" i="5"/>
  <c r="T374" i="5"/>
  <c r="T375" i="5"/>
  <c r="S376" i="5"/>
  <c r="T376" i="5"/>
  <c r="S377" i="5"/>
  <c r="T377" i="5"/>
  <c r="S378" i="5"/>
  <c r="T378" i="5"/>
  <c r="S379" i="5"/>
  <c r="T379" i="5"/>
  <c r="S380" i="5"/>
  <c r="T380" i="5"/>
  <c r="S381" i="5"/>
  <c r="T381" i="5"/>
  <c r="S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3" i="5"/>
  <c r="AB35" i="5"/>
  <c r="AB36" i="5"/>
  <c r="AB39" i="5"/>
  <c r="AB42" i="5"/>
  <c r="AB43" i="5"/>
  <c r="AB45" i="5"/>
  <c r="AB47" i="5"/>
  <c r="AB49" i="5"/>
  <c r="AB51" i="5"/>
  <c r="AB53" i="5"/>
  <c r="AB55" i="5"/>
  <c r="AB57" i="5"/>
  <c r="AB59" i="5"/>
  <c r="AB60" i="5"/>
  <c r="AB61" i="5"/>
  <c r="AB63" i="5"/>
  <c r="AB65" i="5"/>
  <c r="AB67" i="5"/>
  <c r="AB68" i="5"/>
  <c r="AB69" i="5"/>
  <c r="AB71" i="5"/>
  <c r="AB73" i="5"/>
  <c r="AB74" i="5"/>
  <c r="AB75" i="5"/>
  <c r="AB76" i="5"/>
  <c r="AB78" i="5"/>
  <c r="AB79" i="5"/>
  <c r="AB81" i="5"/>
  <c r="AB82" i="5"/>
  <c r="AB84" i="5"/>
  <c r="AB85" i="5"/>
  <c r="AB86" i="5"/>
  <c r="AB90" i="5"/>
  <c r="AB92" i="5"/>
  <c r="AB94" i="5"/>
  <c r="AB95" i="5"/>
  <c r="AB98" i="5"/>
  <c r="AB100" i="5"/>
  <c r="AB102" i="5"/>
  <c r="AB108" i="5"/>
  <c r="AB110" i="5"/>
  <c r="AB113" i="5"/>
  <c r="AB126" i="5"/>
  <c r="AB129" i="5"/>
  <c r="AB132" i="5"/>
  <c r="AB134" i="5"/>
  <c r="AB140" i="5"/>
  <c r="AB141" i="5"/>
  <c r="AB143" i="5"/>
  <c r="AB152" i="5"/>
  <c r="AB154" i="5"/>
  <c r="AB157" i="5"/>
  <c r="AB162" i="5"/>
  <c r="AB169" i="5"/>
  <c r="AB172" i="5"/>
  <c r="AB179" i="5"/>
  <c r="AB187" i="5"/>
  <c r="AB188" i="5"/>
  <c r="AB192" i="5"/>
  <c r="AB195" i="5"/>
  <c r="AB199" i="5"/>
  <c r="AB203" i="5"/>
  <c r="AB207" i="5"/>
  <c r="AB211" i="5"/>
  <c r="AB215" i="5"/>
  <c r="AB219" i="5"/>
  <c r="AB227" i="5"/>
  <c r="AB231" i="5"/>
  <c r="AB235" i="5"/>
  <c r="AB239" i="5"/>
  <c r="AB247" i="5"/>
  <c r="AB255" i="5"/>
  <c r="AB262" i="5"/>
  <c r="AB266" i="5"/>
  <c r="AB270" i="5"/>
  <c r="AB278" i="5"/>
  <c r="AB282" i="5"/>
  <c r="AB286" i="5"/>
  <c r="AB289" i="5"/>
  <c r="AB298" i="5"/>
  <c r="AB306" i="5"/>
  <c r="AB314" i="5"/>
  <c r="AB344" i="5"/>
  <c r="AB346" i="5"/>
  <c r="S853" i="5"/>
  <c r="S873" i="5"/>
  <c r="S874" i="5"/>
  <c r="S907" i="5"/>
  <c r="S953" i="5"/>
  <c r="S956" i="5"/>
  <c r="S961" i="5"/>
  <c r="S966" i="5"/>
  <c r="S972" i="5"/>
  <c r="S977" i="5"/>
  <c r="S980" i="5"/>
  <c r="S994" i="5"/>
  <c r="S1001" i="5"/>
  <c r="S1002" i="5"/>
  <c r="S1004" i="5"/>
  <c r="S1021" i="5"/>
  <c r="S1022" i="5"/>
  <c r="S1026" i="5"/>
  <c r="S1029" i="5"/>
  <c r="S1034" i="5"/>
  <c r="S1037" i="5"/>
  <c r="S1041" i="5"/>
  <c r="S1042" i="5"/>
  <c r="S1044" i="5"/>
  <c r="S1046" i="5"/>
  <c r="S1052" i="5"/>
  <c r="S1053" i="5"/>
  <c r="S1054" i="5"/>
  <c r="S1058" i="5"/>
  <c r="S1066" i="5"/>
  <c r="S1069" i="5"/>
  <c r="S1074" i="5"/>
  <c r="S1080" i="5"/>
  <c r="S1081" i="5"/>
  <c r="S1088" i="5"/>
  <c r="S1089" i="5"/>
  <c r="S1092" i="5"/>
  <c r="S1102" i="5"/>
  <c r="S1108" i="5"/>
  <c r="S1110" i="5"/>
  <c r="S1137" i="5"/>
  <c r="S1151" i="5"/>
  <c r="S1159" i="5"/>
  <c r="S1163" i="5"/>
  <c r="S1166" i="5"/>
  <c r="S1167" i="5"/>
  <c r="S1171" i="5"/>
  <c r="S1174" i="5"/>
  <c r="S1175" i="5"/>
  <c r="S1183" i="5"/>
  <c r="S1193" i="5"/>
  <c r="S1196" i="5"/>
  <c r="S1206" i="5"/>
  <c r="S1211" i="5"/>
  <c r="S1223" i="5"/>
  <c r="S1227" i="5"/>
  <c r="S1228" i="5"/>
  <c r="S1231" i="5"/>
  <c r="S1232" i="5"/>
  <c r="S1240" i="5"/>
  <c r="S1244" i="5"/>
  <c r="S1247" i="5"/>
  <c r="S1253" i="5"/>
  <c r="S1256" i="5"/>
  <c r="S1257" i="5"/>
  <c r="S1265" i="5"/>
  <c r="S1268" i="5"/>
  <c r="S1272" i="5"/>
  <c r="S1274" i="5"/>
  <c r="S1276" i="5"/>
  <c r="S1279" i="5"/>
  <c r="S1284" i="5"/>
  <c r="S1285" i="5"/>
  <c r="S1288" i="5"/>
  <c r="S1289" i="5"/>
  <c r="S1297" i="5"/>
  <c r="S1300" i="5"/>
  <c r="S1303" i="5"/>
  <c r="S1304" i="5"/>
  <c r="S1306" i="5"/>
  <c r="S1308" i="5"/>
  <c r="S1311" i="5"/>
  <c r="S1316" i="5"/>
  <c r="S1317" i="5"/>
  <c r="S1320" i="5"/>
  <c r="S1321" i="5"/>
  <c r="S1324" i="5"/>
  <c r="S1325" i="5"/>
  <c r="S1340" i="5"/>
  <c r="S1366" i="5"/>
  <c r="S1368" i="5"/>
  <c r="S1370" i="5"/>
  <c r="S1382" i="5"/>
  <c r="S1389" i="5"/>
  <c r="S1397" i="5"/>
  <c r="S1409" i="5"/>
  <c r="S1431" i="5"/>
  <c r="S1445" i="5"/>
  <c r="S1447" i="5"/>
  <c r="S1449" i="5"/>
  <c r="S1507" i="5"/>
  <c r="S1509" i="5"/>
  <c r="S1513" i="5"/>
  <c r="S1519" i="5"/>
  <c r="S1527" i="5"/>
  <c r="S1554" i="5"/>
  <c r="S1558" i="5"/>
  <c r="S1566" i="5"/>
  <c r="S1570" i="5"/>
  <c r="S1586" i="5"/>
  <c r="S1590" i="5"/>
  <c r="S1598" i="5"/>
  <c r="S1606" i="5"/>
  <c r="S1617" i="5"/>
  <c r="S1622" i="5"/>
  <c r="S1633" i="5"/>
  <c r="S1641" i="5"/>
  <c r="S1649" i="5"/>
  <c r="S1662" i="5"/>
  <c r="S1665" i="5"/>
  <c r="S1666" i="5"/>
  <c r="S1669" i="5"/>
  <c r="S1673" i="5"/>
  <c r="S1677" i="5"/>
  <c r="S1678" i="5"/>
  <c r="S1693" i="5"/>
  <c r="S1694" i="5"/>
  <c r="S1713" i="5"/>
  <c r="S1717" i="5"/>
  <c r="S1718" i="5"/>
  <c r="S1723" i="5"/>
  <c r="S1725" i="5"/>
  <c r="S1737" i="5"/>
  <c r="S1739" i="5"/>
  <c r="S1741" i="5"/>
  <c r="S1743" i="5"/>
  <c r="S1757" i="5"/>
  <c r="S1773" i="5"/>
  <c r="S1788" i="5"/>
  <c r="S1796" i="5"/>
  <c r="S1801" i="5"/>
  <c r="S1804" i="5"/>
  <c r="S1814" i="5"/>
  <c r="S1816" i="5"/>
  <c r="S1817" i="5"/>
  <c r="S1818" i="5"/>
  <c r="S1832" i="5"/>
  <c r="S1837" i="5"/>
  <c r="S1840" i="5"/>
  <c r="S1844" i="5"/>
  <c r="S1848" i="5"/>
  <c r="S1852" i="5"/>
  <c r="S1861" i="5"/>
  <c r="S1901" i="5"/>
  <c r="S1915" i="5"/>
  <c r="S1920" i="5"/>
  <c r="S1922" i="5"/>
  <c r="S1926" i="5"/>
  <c r="S1928" i="5"/>
  <c r="S1932" i="5"/>
  <c r="S1933" i="5"/>
  <c r="S1945" i="5"/>
  <c r="S1946" i="5"/>
  <c r="S1952" i="5"/>
  <c r="S1954" i="5"/>
  <c r="S1962" i="5"/>
  <c r="S1964" i="5"/>
  <c r="S1970" i="5"/>
  <c r="S1985" i="5"/>
  <c r="S1988" i="5"/>
  <c r="S1990" i="5"/>
  <c r="S1993" i="5"/>
  <c r="S1994" i="5"/>
  <c r="S1998" i="5"/>
  <c r="S2002" i="5"/>
  <c r="S2006" i="5"/>
  <c r="C2012" i="5"/>
  <c r="AB2012" i="5"/>
  <c r="S2014" i="5"/>
  <c r="S2016" i="5"/>
  <c r="C2021" i="5"/>
  <c r="AB2021" i="5"/>
  <c r="S2022" i="5"/>
  <c r="C2025" i="5"/>
  <c r="AB2025" i="5"/>
  <c r="S2028" i="5"/>
  <c r="C2029" i="5"/>
  <c r="AB2029" i="5"/>
  <c r="S2030" i="5"/>
  <c r="C2032" i="5"/>
  <c r="AB2032" i="5"/>
  <c r="C2033" i="5"/>
  <c r="AB2033" i="5"/>
  <c r="S2034" i="5"/>
  <c r="C2037" i="5"/>
  <c r="AB2037" i="5"/>
  <c r="S2039" i="5"/>
  <c r="S2040" i="5"/>
  <c r="S2043" i="5"/>
  <c r="C2044" i="5"/>
  <c r="AB2044" i="5"/>
  <c r="C2045" i="5"/>
  <c r="AB2045" i="5"/>
  <c r="S2047" i="5"/>
  <c r="S2049" i="5"/>
  <c r="C2050" i="5"/>
  <c r="AB2050" i="5"/>
  <c r="S2051" i="5"/>
  <c r="C2052" i="5"/>
  <c r="AB2052" i="5"/>
  <c r="C2053" i="5"/>
  <c r="AB2053" i="5"/>
  <c r="S2055" i="5"/>
  <c r="C2056" i="5"/>
  <c r="AB2056" i="5"/>
  <c r="S2057" i="5"/>
  <c r="C2058" i="5"/>
  <c r="AB2058" i="5"/>
  <c r="S2059" i="5"/>
  <c r="C2060" i="5"/>
  <c r="AB2060" i="5"/>
  <c r="C2061" i="5"/>
  <c r="AB2061" i="5"/>
  <c r="C2062" i="5"/>
  <c r="AB2062" i="5"/>
  <c r="S2063" i="5"/>
  <c r="C2065" i="5"/>
  <c r="AB2065" i="5"/>
  <c r="C2066" i="5"/>
  <c r="AB2066" i="5"/>
  <c r="C2070" i="5"/>
  <c r="AB2070" i="5"/>
  <c r="S2071" i="5"/>
  <c r="S2074" i="5"/>
  <c r="S2075" i="5"/>
  <c r="S2076" i="5"/>
  <c r="C2077" i="5"/>
  <c r="AB2077" i="5"/>
  <c r="S2078" i="5"/>
  <c r="S2079" i="5"/>
  <c r="S2080" i="5"/>
  <c r="C2081" i="5"/>
  <c r="AB2081" i="5"/>
  <c r="S2083" i="5"/>
  <c r="S2084" i="5"/>
  <c r="C2085" i="5"/>
  <c r="AB2085" i="5"/>
  <c r="C2086" i="5"/>
  <c r="AB2086" i="5"/>
  <c r="S2088" i="5"/>
  <c r="C2090" i="5"/>
  <c r="AB2090" i="5"/>
  <c r="C2098" i="5"/>
  <c r="AB2098" i="5"/>
  <c r="C2099" i="5"/>
  <c r="AB2099" i="5"/>
  <c r="C2102" i="5"/>
  <c r="AB2102" i="5"/>
  <c r="C2109" i="5"/>
  <c r="AB2109" i="5"/>
  <c r="S2111" i="5"/>
  <c r="C2113" i="5"/>
  <c r="AB2113" i="5"/>
  <c r="C2115" i="5"/>
  <c r="AB2115" i="5"/>
  <c r="C2117" i="5"/>
  <c r="AB2117" i="5"/>
  <c r="S2118" i="5"/>
  <c r="S2119" i="5"/>
  <c r="S2120" i="5"/>
  <c r="S2122" i="5"/>
  <c r="S2123" i="5"/>
  <c r="C2126" i="5"/>
  <c r="AB2126" i="5"/>
  <c r="S2127" i="5"/>
  <c r="S2130" i="5"/>
  <c r="S2131" i="5"/>
  <c r="S2132" i="5"/>
  <c r="S2134" i="5"/>
  <c r="S2135" i="5"/>
  <c r="S2136" i="5"/>
  <c r="S2138" i="5"/>
  <c r="S2141" i="5"/>
  <c r="S2143" i="5"/>
  <c r="S2144" i="5"/>
  <c r="S2145" i="5"/>
  <c r="S2147" i="5"/>
  <c r="S2148" i="5"/>
  <c r="S2149" i="5"/>
  <c r="S2152" i="5"/>
  <c r="C2154" i="5"/>
  <c r="AB2154" i="5"/>
  <c r="S2155" i="5"/>
  <c r="C2158" i="5"/>
  <c r="AB2158" i="5"/>
  <c r="S2159" i="5"/>
  <c r="C2162" i="5"/>
  <c r="AB2162" i="5"/>
  <c r="S2167" i="5"/>
  <c r="S2170" i="5"/>
  <c r="S2171" i="5"/>
  <c r="S2174" i="5"/>
  <c r="S2175" i="5"/>
  <c r="S2181" i="5"/>
  <c r="S2182" i="5"/>
  <c r="S2183" i="5"/>
  <c r="S2184" i="5"/>
  <c r="S2185" i="5"/>
  <c r="S2188" i="5"/>
  <c r="S2189" i="5"/>
  <c r="S2191" i="5"/>
  <c r="S2193" i="5"/>
  <c r="S2196" i="5"/>
  <c r="S2197" i="5"/>
  <c r="C2198" i="5"/>
  <c r="AB2198" i="5"/>
  <c r="S2199" i="5"/>
  <c r="S2201" i="5"/>
  <c r="C2204" i="5"/>
  <c r="AB2204" i="5"/>
  <c r="S2205" i="5"/>
  <c r="C2206" i="5"/>
  <c r="AB2206" i="5"/>
  <c r="S2207" i="5"/>
  <c r="S2209" i="5"/>
  <c r="S2210" i="5"/>
  <c r="S2211" i="5"/>
  <c r="S2212" i="5"/>
  <c r="S2215" i="5"/>
  <c r="C2216" i="5"/>
  <c r="AB2216" i="5"/>
  <c r="S2217" i="5"/>
  <c r="S2219" i="5"/>
  <c r="S2221" i="5"/>
  <c r="S2225" i="5"/>
  <c r="S2226" i="5"/>
  <c r="S2229" i="5"/>
  <c r="S2232" i="5"/>
  <c r="S2233" i="5"/>
  <c r="S2234" i="5"/>
  <c r="C2236" i="5"/>
  <c r="AB2236" i="5"/>
  <c r="S2237" i="5"/>
  <c r="S2240" i="5"/>
  <c r="S2244" i="5"/>
  <c r="S2246" i="5"/>
  <c r="S2248" i="5"/>
  <c r="S2249" i="5"/>
  <c r="S2250" i="5"/>
  <c r="S2252" i="5"/>
  <c r="S2253" i="5"/>
  <c r="S2255" i="5"/>
  <c r="S2260" i="5"/>
  <c r="S2263" i="5"/>
  <c r="S2264" i="5"/>
  <c r="S2271" i="5"/>
  <c r="S2274" i="5"/>
  <c r="S2279" i="5"/>
  <c r="S2287" i="5"/>
  <c r="S2288" i="5"/>
  <c r="S2291" i="5"/>
  <c r="S2292" i="5"/>
  <c r="S2294" i="5"/>
  <c r="S2300" i="5"/>
  <c r="S2304" i="5"/>
  <c r="S2309" i="5"/>
  <c r="S2312" i="5"/>
  <c r="S2313" i="5"/>
  <c r="S2314" i="5"/>
  <c r="S2316" i="5"/>
  <c r="S2317" i="5"/>
  <c r="S2318" i="5"/>
  <c r="S2320" i="5"/>
  <c r="S2321" i="5"/>
  <c r="S2322" i="5"/>
  <c r="S2328" i="5"/>
  <c r="S2329" i="5"/>
  <c r="S2333" i="5"/>
  <c r="S2337" i="5"/>
  <c r="S2338" i="5"/>
  <c r="S2339" i="5"/>
  <c r="S2340" i="5"/>
  <c r="S2342" i="5"/>
  <c r="S2346" i="5"/>
  <c r="S2347" i="5"/>
  <c r="S2348" i="5"/>
  <c r="S2351" i="5"/>
  <c r="S2354" i="5"/>
  <c r="S2355" i="5"/>
  <c r="S2356" i="5"/>
  <c r="S2359" i="5"/>
  <c r="S2362" i="5"/>
  <c r="S2363" i="5"/>
  <c r="S2364" i="5"/>
  <c r="S2366" i="5"/>
  <c r="S2371" i="5"/>
  <c r="S2377" i="5"/>
  <c r="S2378" i="5"/>
  <c r="S2382" i="5"/>
  <c r="S2383" i="5"/>
  <c r="S2390" i="5"/>
  <c r="S2393" i="5"/>
  <c r="S2394" i="5"/>
  <c r="S2398" i="5"/>
  <c r="S2401" i="5"/>
  <c r="S2402" i="5"/>
  <c r="S2405" i="5"/>
  <c r="S2406" i="5"/>
  <c r="S2411" i="5"/>
  <c r="S2413" i="5"/>
  <c r="S2414" i="5"/>
  <c r="S2417" i="5"/>
  <c r="S2418" i="5"/>
  <c r="S2419" i="5"/>
  <c r="S2422" i="5"/>
  <c r="S2431" i="5"/>
  <c r="S2435" i="5"/>
  <c r="S2437" i="5"/>
  <c r="S2440" i="5"/>
  <c r="S2443" i="5"/>
  <c r="S2445" i="5"/>
  <c r="S2446" i="5"/>
  <c r="S2447" i="5"/>
  <c r="S2448" i="5"/>
  <c r="S2450" i="5"/>
  <c r="S2452" i="5"/>
  <c r="S2453" i="5"/>
  <c r="S2455" i="5"/>
  <c r="S2459" i="5"/>
  <c r="S2461" i="5"/>
  <c r="S2467" i="5"/>
  <c r="S2468" i="5"/>
  <c r="S2469" i="5"/>
  <c r="S2470" i="5"/>
  <c r="S2474"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C1155" i="5"/>
  <c r="V1155" i="5"/>
  <c r="C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C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C1370" i="5"/>
  <c r="V1370" i="5"/>
  <c r="C1371" i="5"/>
  <c r="V1371" i="5"/>
  <c r="C1372" i="5"/>
  <c r="V1372" i="5"/>
  <c r="C1373" i="5"/>
  <c r="V1373" i="5"/>
  <c r="C1374" i="5"/>
  <c r="V1374" i="5"/>
  <c r="C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C1444" i="5"/>
  <c r="V1444" i="5"/>
  <c r="C1445" i="5"/>
  <c r="V1445" i="5"/>
  <c r="C1446" i="5"/>
  <c r="V1446" i="5"/>
  <c r="C1447" i="5"/>
  <c r="V1447" i="5"/>
  <c r="C1448" i="5"/>
  <c r="V1448" i="5"/>
  <c r="C1449" i="5"/>
  <c r="V1449" i="5"/>
  <c r="C1450" i="5"/>
  <c r="V1450" i="5"/>
  <c r="C1451" i="5"/>
  <c r="V1451" i="5"/>
  <c r="C1452" i="5"/>
  <c r="V1452" i="5"/>
  <c r="C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C1489" i="5"/>
  <c r="V1489" i="5"/>
  <c r="C1490" i="5"/>
  <c r="V1490" i="5"/>
  <c r="C1491" i="5"/>
  <c r="V1491" i="5"/>
  <c r="C1492" i="5"/>
  <c r="V1492" i="5"/>
  <c r="C1493" i="5"/>
  <c r="V1493" i="5"/>
  <c r="C1494" i="5"/>
  <c r="V1494" i="5"/>
  <c r="C1495" i="5"/>
  <c r="V1495" i="5"/>
  <c r="C1496" i="5"/>
  <c r="V1496" i="5"/>
  <c r="C1497" i="5"/>
  <c r="V1497" i="5"/>
  <c r="C1498" i="5"/>
  <c r="V1498" i="5"/>
  <c r="C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C1524" i="5"/>
  <c r="V1524" i="5"/>
  <c r="C1525" i="5"/>
  <c r="V1525" i="5"/>
  <c r="C1526" i="5"/>
  <c r="V1526" i="5"/>
  <c r="C1527" i="5"/>
  <c r="V1527" i="5"/>
  <c r="C1528" i="5"/>
  <c r="V1528" i="5"/>
  <c r="C1529" i="5"/>
  <c r="V1529" i="5"/>
  <c r="C1530" i="5"/>
  <c r="V1530" i="5"/>
  <c r="C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C1696" i="5"/>
  <c r="V1696" i="5"/>
  <c r="C1697" i="5"/>
  <c r="V1697" i="5"/>
  <c r="C1698" i="5"/>
  <c r="V1698" i="5"/>
  <c r="C1699" i="5"/>
  <c r="V1699" i="5"/>
  <c r="C1700" i="5"/>
  <c r="V1700" i="5"/>
  <c r="C1701" i="5"/>
  <c r="V1701" i="5"/>
  <c r="C1702" i="5"/>
  <c r="V1702" i="5"/>
  <c r="C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V2012" i="5"/>
  <c r="C2013" i="5"/>
  <c r="V2013" i="5"/>
  <c r="C2014" i="5"/>
  <c r="V2014" i="5"/>
  <c r="C2015" i="5"/>
  <c r="V2015" i="5"/>
  <c r="C2016" i="5"/>
  <c r="V2016" i="5"/>
  <c r="C2017" i="5"/>
  <c r="V2017" i="5"/>
  <c r="C2018" i="5"/>
  <c r="V2018" i="5"/>
  <c r="C2019" i="5"/>
  <c r="V2019" i="5"/>
  <c r="C2020" i="5"/>
  <c r="V2020" i="5"/>
  <c r="V2021" i="5"/>
  <c r="C2022" i="5"/>
  <c r="V2022" i="5"/>
  <c r="C2023" i="5"/>
  <c r="V2023" i="5"/>
  <c r="C2024" i="5"/>
  <c r="V2024" i="5"/>
  <c r="V2025" i="5"/>
  <c r="C2026" i="5"/>
  <c r="V2026" i="5"/>
  <c r="C2027" i="5"/>
  <c r="V2027" i="5"/>
  <c r="C2028" i="5"/>
  <c r="V2028" i="5"/>
  <c r="V2029" i="5"/>
  <c r="C2030" i="5"/>
  <c r="V2030" i="5"/>
  <c r="C2031" i="5"/>
  <c r="V2031" i="5"/>
  <c r="V2032" i="5"/>
  <c r="V2033" i="5"/>
  <c r="C2034" i="5"/>
  <c r="V2034" i="5"/>
  <c r="C2035" i="5"/>
  <c r="V2035" i="5"/>
  <c r="C2036" i="5"/>
  <c r="V2036" i="5"/>
  <c r="V2037" i="5"/>
  <c r="C2038" i="5"/>
  <c r="V2038" i="5"/>
  <c r="C2039" i="5"/>
  <c r="C2040" i="5"/>
  <c r="V2040" i="5"/>
  <c r="C2041" i="5"/>
  <c r="V2041" i="5"/>
  <c r="C2042" i="5"/>
  <c r="V2042" i="5"/>
  <c r="C2043" i="5"/>
  <c r="V2043" i="5"/>
  <c r="V2044" i="5"/>
  <c r="V2045" i="5"/>
  <c r="C2046" i="5"/>
  <c r="V2046" i="5"/>
  <c r="C2047" i="5"/>
  <c r="V2047" i="5"/>
  <c r="C2048" i="5"/>
  <c r="V2048" i="5"/>
  <c r="C2049" i="5"/>
  <c r="V2049" i="5"/>
  <c r="V2050" i="5"/>
  <c r="C2051" i="5"/>
  <c r="V2051" i="5"/>
  <c r="V2052" i="5"/>
  <c r="V2053" i="5"/>
  <c r="C2054" i="5"/>
  <c r="V2054" i="5"/>
  <c r="C2055" i="5"/>
  <c r="V2055" i="5"/>
  <c r="V2056" i="5"/>
  <c r="C2057" i="5"/>
  <c r="V2057" i="5"/>
  <c r="C2059" i="5"/>
  <c r="V2059" i="5"/>
  <c r="V2060" i="5"/>
  <c r="V2062" i="5"/>
  <c r="C2063" i="5"/>
  <c r="V2063" i="5"/>
  <c r="C2064" i="5"/>
  <c r="V2064" i="5"/>
  <c r="V2065" i="5"/>
  <c r="V2066" i="5"/>
  <c r="C2067" i="5"/>
  <c r="V2067" i="5"/>
  <c r="C2068" i="5"/>
  <c r="V2068" i="5"/>
  <c r="C2069" i="5"/>
  <c r="V2069" i="5"/>
  <c r="V2070" i="5"/>
  <c r="C2071" i="5"/>
  <c r="V2071" i="5"/>
  <c r="C2072" i="5"/>
  <c r="V2072" i="5"/>
  <c r="C2073" i="5"/>
  <c r="V2073" i="5"/>
  <c r="C2074" i="5"/>
  <c r="V2074" i="5"/>
  <c r="C2075" i="5"/>
  <c r="V2075" i="5"/>
  <c r="C2076" i="5"/>
  <c r="V2076" i="5"/>
  <c r="V2077" i="5"/>
  <c r="C2078" i="5"/>
  <c r="V2078" i="5"/>
  <c r="C2079" i="5"/>
  <c r="V2079" i="5"/>
  <c r="C2080" i="5"/>
  <c r="V2080" i="5"/>
  <c r="V2081" i="5"/>
  <c r="C2082" i="5"/>
  <c r="V2082" i="5"/>
  <c r="C2083" i="5"/>
  <c r="V2083" i="5"/>
  <c r="C2084" i="5"/>
  <c r="V2084" i="5"/>
  <c r="V2085" i="5"/>
  <c r="V2086" i="5"/>
  <c r="C2087" i="5"/>
  <c r="V2087" i="5"/>
  <c r="C2088" i="5"/>
  <c r="V2088" i="5"/>
  <c r="C2089" i="5"/>
  <c r="V2089" i="5"/>
  <c r="V2090" i="5"/>
  <c r="C2091" i="5"/>
  <c r="V2091" i="5"/>
  <c r="C2092" i="5"/>
  <c r="V2092" i="5"/>
  <c r="C2093" i="5"/>
  <c r="V2093" i="5"/>
  <c r="C2094" i="5"/>
  <c r="V2094" i="5"/>
  <c r="C2095" i="5"/>
  <c r="V2095" i="5"/>
  <c r="C2096" i="5"/>
  <c r="V2096" i="5"/>
  <c r="C2097" i="5"/>
  <c r="V2097" i="5"/>
  <c r="V2098" i="5"/>
  <c r="V2099" i="5"/>
  <c r="C2100" i="5"/>
  <c r="V2100" i="5"/>
  <c r="C2101" i="5"/>
  <c r="V2101" i="5"/>
  <c r="V2102" i="5"/>
  <c r="C2103" i="5"/>
  <c r="V2103" i="5"/>
  <c r="C2104" i="5"/>
  <c r="V2104" i="5"/>
  <c r="C2105" i="5"/>
  <c r="V2105" i="5"/>
  <c r="C2106" i="5"/>
  <c r="V2106" i="5"/>
  <c r="C2107" i="5"/>
  <c r="V2107" i="5"/>
  <c r="C2108" i="5"/>
  <c r="V2108" i="5"/>
  <c r="V2109" i="5"/>
  <c r="C2110" i="5"/>
  <c r="V2110" i="5"/>
  <c r="C2111" i="5"/>
  <c r="V2111" i="5"/>
  <c r="C2112" i="5"/>
  <c r="V2112" i="5"/>
  <c r="V2113" i="5"/>
  <c r="C2114" i="5"/>
  <c r="V2114" i="5"/>
  <c r="V2115" i="5"/>
  <c r="C2116" i="5"/>
  <c r="V2116" i="5"/>
  <c r="C2118" i="5"/>
  <c r="V2118" i="5"/>
  <c r="C2119" i="5"/>
  <c r="V2119" i="5"/>
  <c r="C2120" i="5"/>
  <c r="V2120" i="5"/>
  <c r="C2121" i="5"/>
  <c r="V2121" i="5"/>
  <c r="C2122" i="5"/>
  <c r="V2122" i="5"/>
  <c r="C2123" i="5"/>
  <c r="V2123" i="5"/>
  <c r="C2124" i="5"/>
  <c r="V2124" i="5"/>
  <c r="C2125" i="5"/>
  <c r="V2125"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V2154" i="5"/>
  <c r="C2155" i="5"/>
  <c r="V2155" i="5"/>
  <c r="C2156" i="5"/>
  <c r="V2156" i="5"/>
  <c r="C2157" i="5"/>
  <c r="V2157" i="5"/>
  <c r="V2158" i="5"/>
  <c r="C2159" i="5"/>
  <c r="V2159" i="5"/>
  <c r="C2160" i="5"/>
  <c r="V2160" i="5"/>
  <c r="C2161" i="5"/>
  <c r="V2161"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V2198" i="5"/>
  <c r="C2199" i="5"/>
  <c r="V2199" i="5"/>
  <c r="C2200" i="5"/>
  <c r="V2200" i="5"/>
  <c r="C2201" i="5"/>
  <c r="V2201" i="5"/>
  <c r="C2202" i="5"/>
  <c r="V2202" i="5"/>
  <c r="C2203" i="5"/>
  <c r="V2203" i="5"/>
  <c r="V2204" i="5"/>
  <c r="C2205" i="5"/>
  <c r="V2205" i="5"/>
  <c r="V2206" i="5"/>
  <c r="C2207" i="5"/>
  <c r="V2207" i="5"/>
  <c r="C2208" i="5"/>
  <c r="V2208" i="5"/>
  <c r="C2209" i="5"/>
  <c r="V2209" i="5"/>
  <c r="C2210" i="5"/>
  <c r="V2210" i="5"/>
  <c r="C2211" i="5"/>
  <c r="V2211" i="5"/>
  <c r="C2212" i="5"/>
  <c r="V2212" i="5"/>
  <c r="C2213" i="5"/>
  <c r="V2213" i="5"/>
  <c r="C2214" i="5"/>
  <c r="V2214" i="5"/>
  <c r="C2215" i="5"/>
  <c r="V2215"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V2236" i="5"/>
  <c r="C2237" i="5"/>
  <c r="V2237" i="5"/>
  <c r="C2238" i="5"/>
  <c r="C2239" i="5"/>
  <c r="V2239" i="5"/>
  <c r="C2240" i="5"/>
  <c r="V2240" i="5"/>
  <c r="C2241" i="5"/>
  <c r="V2241" i="5"/>
  <c r="C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C2260" i="5"/>
  <c r="V2260" i="5"/>
  <c r="C2261" i="5"/>
  <c r="V2261" i="5"/>
  <c r="C2262" i="5"/>
  <c r="V2262" i="5"/>
  <c r="C2263" i="5"/>
  <c r="V2263" i="5"/>
  <c r="C2264" i="5"/>
  <c r="V2264" i="5"/>
  <c r="C2265" i="5"/>
  <c r="V2265" i="5"/>
  <c r="C2266" i="5"/>
  <c r="C2267" i="5"/>
  <c r="V2267" i="5"/>
  <c r="C2268" i="5"/>
  <c r="C2269" i="5"/>
  <c r="C2270" i="5"/>
  <c r="V2270" i="5"/>
  <c r="C2271" i="5"/>
  <c r="V2271" i="5"/>
  <c r="C2272" i="5"/>
  <c r="V2272" i="5"/>
  <c r="C2273" i="5"/>
  <c r="V2273" i="5"/>
  <c r="C2274" i="5"/>
  <c r="V2274" i="5"/>
  <c r="C2275" i="5"/>
  <c r="C2276" i="5"/>
  <c r="C2277" i="5"/>
  <c r="V2277" i="5"/>
  <c r="C2278" i="5"/>
  <c r="C2279" i="5"/>
  <c r="V2279" i="5"/>
  <c r="C2280" i="5"/>
  <c r="V2280" i="5"/>
  <c r="C2281" i="5"/>
  <c r="V2281" i="5"/>
  <c r="C2282" i="5"/>
  <c r="V2282" i="5"/>
  <c r="C2283" i="5"/>
  <c r="C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C2297" i="5"/>
  <c r="V2297" i="5"/>
  <c r="C2298" i="5"/>
  <c r="V2298" i="5"/>
  <c r="C2299" i="5"/>
  <c r="V2299" i="5"/>
  <c r="C2300" i="5"/>
  <c r="V2300" i="5"/>
  <c r="C2301" i="5"/>
  <c r="V2301" i="5"/>
  <c r="C2302" i="5"/>
  <c r="V2302" i="5"/>
  <c r="C2303" i="5"/>
  <c r="C2304" i="5"/>
  <c r="V2304" i="5"/>
  <c r="C2305" i="5"/>
  <c r="C2306" i="5"/>
  <c r="V2306" i="5"/>
  <c r="C2307" i="5"/>
  <c r="C2308" i="5"/>
  <c r="V2308" i="5"/>
  <c r="C2309" i="5"/>
  <c r="V2309" i="5"/>
  <c r="C2310" i="5"/>
  <c r="V2310" i="5"/>
  <c r="C2311" i="5"/>
  <c r="C2312" i="5"/>
  <c r="V2312" i="5"/>
  <c r="C2313" i="5"/>
  <c r="V2313" i="5"/>
  <c r="C2314" i="5"/>
  <c r="V2314" i="5"/>
  <c r="C2315" i="5"/>
  <c r="C2316" i="5"/>
  <c r="V2316" i="5"/>
  <c r="C2317" i="5"/>
  <c r="V2317" i="5"/>
  <c r="C2318" i="5"/>
  <c r="V2318" i="5"/>
  <c r="C2319" i="5"/>
  <c r="C2320" i="5"/>
  <c r="V2320" i="5"/>
  <c r="C2321" i="5"/>
  <c r="V2321" i="5"/>
  <c r="C2322" i="5"/>
  <c r="V2322" i="5"/>
  <c r="C2323" i="5"/>
  <c r="C2324" i="5"/>
  <c r="V2324" i="5"/>
  <c r="C2325" i="5"/>
  <c r="V2325" i="5"/>
  <c r="C2326" i="5"/>
  <c r="V2326" i="5"/>
  <c r="C2327" i="5"/>
  <c r="C2328" i="5"/>
  <c r="V2328" i="5"/>
  <c r="C2329" i="5"/>
  <c r="V2329" i="5"/>
  <c r="C2330" i="5"/>
  <c r="V2330" i="5"/>
  <c r="C2331" i="5"/>
  <c r="V2331" i="5"/>
  <c r="C2332" i="5"/>
  <c r="V2332" i="5"/>
  <c r="C2333" i="5"/>
  <c r="V2333" i="5"/>
  <c r="C2334" i="5"/>
  <c r="V2334" i="5"/>
  <c r="C2335" i="5"/>
  <c r="C2336" i="5"/>
  <c r="V2336" i="5"/>
  <c r="C2337" i="5"/>
  <c r="V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V2355" i="5"/>
  <c r="C2356" i="5"/>
  <c r="V2356" i="5"/>
  <c r="C2357" i="5"/>
  <c r="C2358" i="5"/>
  <c r="V2358" i="5"/>
  <c r="C2359" i="5"/>
  <c r="V2359" i="5"/>
  <c r="C2360" i="5"/>
  <c r="V2360" i="5"/>
  <c r="C2361" i="5"/>
  <c r="V2361" i="5"/>
  <c r="C2362" i="5"/>
  <c r="V2362" i="5"/>
  <c r="C2363" i="5"/>
  <c r="V2363" i="5"/>
  <c r="C2364" i="5"/>
  <c r="V2364" i="5"/>
  <c r="C2365" i="5"/>
  <c r="C2366" i="5"/>
  <c r="V2366" i="5"/>
  <c r="C2367" i="5"/>
  <c r="C2368" i="5"/>
  <c r="V2368" i="5"/>
  <c r="C2369" i="5"/>
  <c r="V2369" i="5"/>
  <c r="C2370" i="5"/>
  <c r="V2370" i="5"/>
  <c r="C2371" i="5"/>
  <c r="V2371" i="5"/>
  <c r="C2372" i="5"/>
  <c r="V2372" i="5"/>
  <c r="C2373" i="5"/>
  <c r="V2373" i="5"/>
  <c r="C2374" i="5"/>
  <c r="C2375" i="5"/>
  <c r="C2376" i="5"/>
  <c r="V2376" i="5"/>
  <c r="C2377" i="5"/>
  <c r="V2377" i="5"/>
  <c r="C2378" i="5"/>
  <c r="V2378" i="5"/>
  <c r="C2379" i="5"/>
  <c r="C2380" i="5"/>
  <c r="V2380" i="5"/>
  <c r="C2381" i="5"/>
  <c r="C2382" i="5"/>
  <c r="V2382" i="5"/>
  <c r="C2383" i="5"/>
  <c r="V2383" i="5"/>
  <c r="C2384" i="5"/>
  <c r="V2384" i="5"/>
  <c r="C2385" i="5"/>
  <c r="V2385" i="5"/>
  <c r="C2386" i="5"/>
  <c r="V2386" i="5"/>
  <c r="C2387" i="5"/>
  <c r="C2388" i="5"/>
  <c r="C2389" i="5"/>
  <c r="V2389" i="5"/>
  <c r="C2390" i="5"/>
  <c r="V2390" i="5"/>
  <c r="C2391" i="5"/>
  <c r="C2392" i="5"/>
  <c r="C2393" i="5"/>
  <c r="V2393" i="5"/>
  <c r="C2394" i="5"/>
  <c r="V2394" i="5"/>
  <c r="C2395" i="5"/>
  <c r="C2396" i="5"/>
  <c r="V2396" i="5"/>
  <c r="C2397" i="5"/>
  <c r="V2397" i="5"/>
  <c r="C2398" i="5"/>
  <c r="V2398" i="5"/>
  <c r="C2399" i="5"/>
  <c r="C2400" i="5"/>
  <c r="V2400" i="5"/>
  <c r="C2401" i="5"/>
  <c r="V2401" i="5"/>
  <c r="C2402" i="5"/>
  <c r="V2402" i="5"/>
  <c r="C2403" i="5"/>
  <c r="C2404" i="5"/>
  <c r="C2405" i="5"/>
  <c r="V2405" i="5"/>
  <c r="C2406" i="5"/>
  <c r="V2406" i="5"/>
  <c r="C2407" i="5"/>
  <c r="C2408" i="5"/>
  <c r="C2409" i="5"/>
  <c r="V2409" i="5"/>
  <c r="C2410" i="5"/>
  <c r="V2410" i="5"/>
  <c r="C2411" i="5"/>
  <c r="V2411" i="5"/>
  <c r="C2412" i="5"/>
  <c r="V2412" i="5"/>
  <c r="C2413" i="5"/>
  <c r="V2413" i="5"/>
  <c r="C2414" i="5"/>
  <c r="V2414" i="5"/>
  <c r="C2415" i="5"/>
  <c r="C2416" i="5"/>
  <c r="V2416" i="5"/>
  <c r="C2417" i="5"/>
  <c r="V2417" i="5"/>
  <c r="C2418" i="5"/>
  <c r="V2418" i="5"/>
  <c r="C2419" i="5"/>
  <c r="V2419" i="5"/>
  <c r="C2420" i="5"/>
  <c r="C2421" i="5"/>
  <c r="C2422" i="5"/>
  <c r="V2422" i="5"/>
  <c r="C2423" i="5"/>
  <c r="V2423" i="5"/>
  <c r="C2424" i="5"/>
  <c r="V2424" i="5"/>
  <c r="C2425" i="5"/>
  <c r="C2426" i="5"/>
  <c r="C2427" i="5"/>
  <c r="V2427" i="5"/>
  <c r="C2428" i="5"/>
  <c r="V2428" i="5"/>
  <c r="C2429" i="5"/>
  <c r="V2429" i="5"/>
  <c r="C2430" i="5"/>
  <c r="V2430" i="5"/>
  <c r="C2431" i="5"/>
  <c r="V2431" i="5"/>
  <c r="C2432" i="5"/>
  <c r="V2432" i="5"/>
  <c r="C2433" i="5"/>
  <c r="V2433" i="5"/>
  <c r="C2434" i="5"/>
  <c r="V2434" i="5"/>
  <c r="C2435" i="5"/>
  <c r="V2435" i="5"/>
  <c r="C2436" i="5"/>
  <c r="C2437" i="5"/>
  <c r="V2437" i="5"/>
  <c r="C2438" i="5"/>
  <c r="V2438" i="5"/>
  <c r="C2439" i="5"/>
  <c r="V2439" i="5"/>
  <c r="C2440" i="5"/>
  <c r="V2440" i="5"/>
  <c r="C2441" i="5"/>
  <c r="V2441" i="5"/>
  <c r="C2442" i="5"/>
  <c r="C2443" i="5"/>
  <c r="V2443" i="5"/>
  <c r="C2444" i="5"/>
  <c r="V2444" i="5"/>
  <c r="C2445" i="5"/>
  <c r="V2445" i="5"/>
  <c r="C2446" i="5"/>
  <c r="V2446" i="5"/>
  <c r="C2447" i="5"/>
  <c r="V2447" i="5"/>
  <c r="C2448" i="5"/>
  <c r="V2448" i="5"/>
  <c r="C2449" i="5"/>
  <c r="C2450" i="5"/>
  <c r="V2450" i="5"/>
  <c r="C2451" i="5"/>
  <c r="C2452" i="5"/>
  <c r="V2452" i="5"/>
  <c r="C2453" i="5"/>
  <c r="V2453" i="5"/>
  <c r="C2454" i="5"/>
  <c r="V2454" i="5"/>
  <c r="C2455" i="5"/>
  <c r="V2455" i="5"/>
  <c r="C2456" i="5"/>
  <c r="C2457" i="5"/>
  <c r="V2457" i="5"/>
  <c r="C2458" i="5"/>
  <c r="V2458" i="5"/>
  <c r="C2459" i="5"/>
  <c r="V2459" i="5"/>
  <c r="C2460" i="5"/>
  <c r="V2460" i="5"/>
  <c r="C2461" i="5"/>
  <c r="V2461" i="5"/>
  <c r="C2462" i="5"/>
  <c r="C2463" i="5"/>
  <c r="V2463" i="5"/>
  <c r="C2464" i="5"/>
  <c r="V2464" i="5"/>
  <c r="C2465" i="5"/>
  <c r="V2465" i="5"/>
  <c r="C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X22" i="5"/>
  <c r="V23" i="5"/>
  <c r="X23" i="5"/>
  <c r="V24" i="5"/>
  <c r="X24" i="5"/>
  <c r="V25" i="5"/>
  <c r="X25" i="5"/>
  <c r="V26" i="5"/>
  <c r="X26" i="5"/>
  <c r="V27" i="5"/>
  <c r="V28" i="5"/>
  <c r="X28" i="5"/>
  <c r="V29" i="5"/>
  <c r="X29" i="5"/>
  <c r="V30" i="5"/>
  <c r="X30" i="5"/>
  <c r="V31" i="5"/>
  <c r="X31" i="5"/>
  <c r="V32" i="5"/>
  <c r="X32" i="5"/>
  <c r="V33" i="5"/>
  <c r="X33" i="5"/>
  <c r="V34" i="5"/>
  <c r="X34" i="5"/>
  <c r="V35" i="5"/>
  <c r="V36" i="5"/>
  <c r="X36" i="5"/>
  <c r="V37" i="5"/>
  <c r="X37" i="5"/>
  <c r="V38" i="5"/>
  <c r="X38" i="5"/>
  <c r="V39" i="5"/>
  <c r="V40" i="5"/>
  <c r="X40" i="5"/>
  <c r="V41" i="5"/>
  <c r="X41" i="5"/>
  <c r="V42" i="5"/>
  <c r="V43" i="5"/>
  <c r="X43" i="5"/>
  <c r="V44" i="5"/>
  <c r="X44" i="5"/>
  <c r="V45" i="5"/>
  <c r="X45" i="5"/>
  <c r="V46" i="5"/>
  <c r="X46" i="5"/>
  <c r="V47" i="5"/>
  <c r="X47" i="5"/>
  <c r="V48" i="5"/>
  <c r="V49" i="5"/>
  <c r="X49" i="5"/>
  <c r="V50" i="5"/>
  <c r="X50" i="5"/>
  <c r="V51" i="5"/>
  <c r="V52" i="5"/>
  <c r="X52" i="5"/>
  <c r="V53" i="5"/>
  <c r="V54" i="5"/>
  <c r="X54" i="5"/>
  <c r="V55" i="5"/>
  <c r="X55" i="5"/>
  <c r="V56" i="5"/>
  <c r="X56" i="5"/>
  <c r="V57" i="5"/>
  <c r="V58" i="5"/>
  <c r="V59" i="5"/>
  <c r="V60" i="5"/>
  <c r="X60" i="5"/>
  <c r="V61" i="5"/>
  <c r="V62" i="5"/>
  <c r="X62" i="5"/>
  <c r="V63" i="5"/>
  <c r="X63" i="5"/>
  <c r="V64" i="5"/>
  <c r="X64" i="5"/>
  <c r="V65" i="5"/>
  <c r="V66" i="5"/>
  <c r="X66" i="5"/>
  <c r="V67" i="5"/>
  <c r="X67" i="5"/>
  <c r="V68" i="5"/>
  <c r="X68" i="5"/>
  <c r="V69" i="5"/>
  <c r="V70" i="5"/>
  <c r="X70" i="5"/>
  <c r="V71" i="5"/>
  <c r="X71" i="5"/>
  <c r="V72" i="5"/>
  <c r="X72" i="5"/>
  <c r="V73" i="5"/>
  <c r="X73" i="5"/>
  <c r="V74" i="5"/>
  <c r="V75" i="5"/>
  <c r="X75" i="5"/>
  <c r="V76" i="5"/>
  <c r="V77" i="5"/>
  <c r="X77" i="5"/>
  <c r="V78" i="5"/>
  <c r="X78" i="5"/>
  <c r="V79" i="5"/>
  <c r="V80" i="5"/>
  <c r="X80" i="5"/>
  <c r="V81" i="5"/>
  <c r="V82" i="5"/>
  <c r="V83" i="5"/>
  <c r="X83" i="5"/>
  <c r="V84" i="5"/>
  <c r="X84" i="5"/>
  <c r="V85" i="5"/>
  <c r="X85" i="5"/>
  <c r="V86" i="5"/>
  <c r="V87" i="5"/>
  <c r="V88" i="5"/>
  <c r="X88" i="5"/>
  <c r="V89" i="5"/>
  <c r="X89" i="5"/>
  <c r="V90" i="5"/>
  <c r="X90" i="5"/>
  <c r="V91" i="5"/>
  <c r="X91" i="5"/>
  <c r="V92" i="5"/>
  <c r="X92" i="5"/>
  <c r="V93" i="5"/>
  <c r="X93" i="5"/>
  <c r="V94" i="5"/>
  <c r="X94" i="5"/>
  <c r="V95" i="5"/>
  <c r="V96" i="5"/>
  <c r="X96" i="5"/>
  <c r="V97" i="5"/>
  <c r="V98" i="5"/>
  <c r="X98" i="5"/>
  <c r="V99" i="5"/>
  <c r="X99" i="5"/>
  <c r="V100" i="5"/>
  <c r="X100" i="5"/>
  <c r="V101" i="5"/>
  <c r="V102" i="5"/>
  <c r="X102" i="5"/>
  <c r="V103" i="5"/>
  <c r="X103" i="5"/>
  <c r="V104" i="5"/>
  <c r="X104" i="5"/>
  <c r="V105" i="5"/>
  <c r="X105" i="5"/>
  <c r="V106" i="5"/>
  <c r="X106" i="5"/>
  <c r="V107" i="5"/>
  <c r="X107" i="5"/>
  <c r="V108" i="5"/>
  <c r="V109" i="5"/>
  <c r="X109" i="5"/>
  <c r="V110" i="5"/>
  <c r="V111" i="5"/>
  <c r="V112" i="5"/>
  <c r="X112" i="5"/>
  <c r="V113" i="5"/>
  <c r="X113" i="5"/>
  <c r="V114" i="5"/>
  <c r="V115" i="5"/>
  <c r="V116" i="5"/>
  <c r="X116" i="5"/>
  <c r="V117" i="5"/>
  <c r="X117" i="5"/>
  <c r="V118" i="5"/>
  <c r="X118" i="5"/>
  <c r="V119" i="5"/>
  <c r="X119" i="5"/>
  <c r="V120" i="5"/>
  <c r="X120" i="5"/>
  <c r="V121" i="5"/>
  <c r="X121" i="5"/>
  <c r="V122" i="5"/>
  <c r="X122" i="5"/>
  <c r="V123" i="5"/>
  <c r="X123" i="5"/>
  <c r="V124" i="5"/>
  <c r="X124" i="5"/>
  <c r="V125" i="5"/>
  <c r="X125" i="5"/>
  <c r="V126" i="5"/>
  <c r="V127" i="5"/>
  <c r="X127" i="5"/>
  <c r="V128" i="5"/>
  <c r="X128" i="5"/>
  <c r="V129" i="5"/>
  <c r="X129" i="5"/>
  <c r="V130" i="5"/>
  <c r="X130" i="5"/>
  <c r="V131" i="5"/>
  <c r="X131" i="5"/>
  <c r="V132" i="5"/>
  <c r="X132" i="5"/>
  <c r="V133" i="5"/>
  <c r="X133" i="5"/>
  <c r="V134" i="5"/>
  <c r="X134" i="5"/>
  <c r="V135" i="5"/>
  <c r="X135" i="5"/>
  <c r="V136" i="5"/>
  <c r="X136" i="5"/>
  <c r="V137" i="5"/>
  <c r="X137" i="5"/>
  <c r="V138" i="5"/>
  <c r="X138" i="5"/>
  <c r="V139" i="5"/>
  <c r="X139" i="5"/>
  <c r="V140" i="5"/>
  <c r="X140" i="5"/>
  <c r="V141" i="5"/>
  <c r="X141" i="5"/>
  <c r="V142" i="5"/>
  <c r="X142" i="5"/>
  <c r="V143" i="5"/>
  <c r="X143" i="5"/>
  <c r="V144" i="5"/>
  <c r="X144" i="5"/>
  <c r="V145" i="5"/>
  <c r="X145" i="5"/>
  <c r="V146" i="5"/>
  <c r="X146" i="5"/>
  <c r="V147" i="5"/>
  <c r="X147" i="5"/>
  <c r="V148" i="5"/>
  <c r="X148" i="5"/>
  <c r="V149" i="5"/>
  <c r="X149" i="5"/>
  <c r="V150" i="5"/>
  <c r="V151" i="5"/>
  <c r="X151" i="5"/>
  <c r="V152" i="5"/>
  <c r="X152" i="5"/>
  <c r="V153" i="5"/>
  <c r="X153" i="5"/>
  <c r="V154" i="5"/>
  <c r="X154" i="5"/>
  <c r="V155" i="5"/>
  <c r="X155" i="5"/>
  <c r="V156" i="5"/>
  <c r="X156" i="5"/>
  <c r="V157" i="5"/>
  <c r="X157" i="5"/>
  <c r="V158" i="5"/>
  <c r="V159" i="5"/>
  <c r="V160" i="5"/>
  <c r="X160" i="5"/>
  <c r="V161" i="5"/>
  <c r="X161" i="5"/>
  <c r="V162" i="5"/>
  <c r="X162" i="5"/>
  <c r="V163" i="5"/>
  <c r="X163" i="5"/>
  <c r="V164" i="5"/>
  <c r="V165" i="5"/>
  <c r="X165" i="5"/>
  <c r="V166" i="5"/>
  <c r="X166" i="5"/>
  <c r="V167" i="5"/>
  <c r="X167" i="5"/>
  <c r="V168" i="5"/>
  <c r="X168" i="5"/>
  <c r="V169" i="5"/>
  <c r="V170" i="5"/>
  <c r="V171" i="5"/>
  <c r="X171" i="5"/>
  <c r="V172" i="5"/>
  <c r="X172" i="5"/>
  <c r="V173" i="5"/>
  <c r="X173" i="5"/>
  <c r="V174" i="5"/>
  <c r="X174" i="5"/>
  <c r="V175" i="5"/>
  <c r="X175" i="5"/>
  <c r="V176" i="5"/>
  <c r="X176" i="5"/>
  <c r="V177" i="5"/>
  <c r="V178" i="5"/>
  <c r="V179" i="5"/>
  <c r="V180" i="5"/>
  <c r="X180" i="5"/>
  <c r="V181" i="5"/>
  <c r="V182" i="5"/>
  <c r="V183" i="5"/>
  <c r="X183" i="5"/>
  <c r="V184" i="5"/>
  <c r="V185" i="5"/>
  <c r="V186" i="5"/>
  <c r="V187" i="5"/>
  <c r="X187" i="5"/>
  <c r="V188" i="5"/>
  <c r="X188" i="5"/>
  <c r="V189" i="5"/>
  <c r="X189" i="5"/>
  <c r="V190" i="5"/>
  <c r="X190" i="5"/>
  <c r="V191" i="5"/>
  <c r="X191" i="5"/>
  <c r="V192" i="5"/>
  <c r="X192" i="5"/>
  <c r="V193" i="5"/>
  <c r="X193" i="5"/>
  <c r="V194" i="5"/>
  <c r="X194" i="5"/>
  <c r="V195" i="5"/>
  <c r="X195" i="5"/>
  <c r="V197" i="5"/>
  <c r="X197" i="5"/>
  <c r="V198" i="5"/>
  <c r="X198" i="5"/>
  <c r="V199" i="5"/>
  <c r="V200" i="5"/>
  <c r="V201" i="5"/>
  <c r="V202" i="5"/>
  <c r="X202" i="5"/>
  <c r="V203" i="5"/>
  <c r="X203" i="5"/>
  <c r="V204" i="5"/>
  <c r="X204" i="5"/>
  <c r="V205" i="5"/>
  <c r="X205" i="5"/>
  <c r="V206" i="5"/>
  <c r="X206" i="5"/>
  <c r="V207" i="5"/>
  <c r="X207" i="5"/>
  <c r="V208" i="5"/>
  <c r="X208" i="5"/>
  <c r="V209" i="5"/>
  <c r="X209" i="5"/>
  <c r="V210" i="5"/>
  <c r="X210" i="5"/>
  <c r="V211" i="5"/>
  <c r="X211" i="5"/>
  <c r="V212" i="5"/>
  <c r="X212" i="5"/>
  <c r="V213" i="5"/>
  <c r="X213" i="5"/>
  <c r="V214" i="5"/>
  <c r="X214" i="5"/>
  <c r="V215" i="5"/>
  <c r="X215" i="5"/>
  <c r="V216" i="5"/>
  <c r="X216" i="5"/>
  <c r="V217" i="5"/>
  <c r="X217" i="5"/>
  <c r="V218" i="5"/>
  <c r="X218" i="5"/>
  <c r="V219" i="5"/>
  <c r="X219" i="5"/>
  <c r="V220" i="5"/>
  <c r="X220" i="5"/>
  <c r="V221" i="5"/>
  <c r="X221" i="5"/>
  <c r="V222" i="5"/>
  <c r="X222" i="5"/>
  <c r="V223" i="5"/>
  <c r="X223" i="5"/>
  <c r="V224" i="5"/>
  <c r="X224" i="5"/>
  <c r="V225" i="5"/>
  <c r="X225" i="5"/>
  <c r="V226" i="5"/>
  <c r="X226" i="5"/>
  <c r="V227" i="5"/>
  <c r="X227" i="5"/>
  <c r="V228" i="5"/>
  <c r="X228" i="5"/>
  <c r="V229" i="5"/>
  <c r="X229" i="5"/>
  <c r="V230" i="5"/>
  <c r="X230" i="5"/>
  <c r="V231" i="5"/>
  <c r="X231" i="5"/>
  <c r="V232" i="5"/>
  <c r="X232" i="5"/>
  <c r="V233" i="5"/>
  <c r="X233" i="5"/>
  <c r="V234" i="5"/>
  <c r="X234" i="5"/>
  <c r="V235" i="5"/>
  <c r="X235" i="5"/>
  <c r="V236" i="5"/>
  <c r="X236" i="5"/>
  <c r="V237" i="5"/>
  <c r="X237" i="5"/>
  <c r="V238" i="5"/>
  <c r="X238" i="5"/>
  <c r="V239" i="5"/>
  <c r="X239" i="5"/>
  <c r="V240" i="5"/>
  <c r="X240" i="5"/>
  <c r="V241" i="5"/>
  <c r="X241" i="5"/>
  <c r="V242" i="5"/>
  <c r="X242" i="5"/>
  <c r="V243" i="5"/>
  <c r="X243" i="5"/>
  <c r="V244" i="5"/>
  <c r="V245" i="5"/>
  <c r="V246" i="5"/>
  <c r="X246" i="5"/>
  <c r="V247" i="5"/>
  <c r="X247" i="5"/>
  <c r="V248" i="5"/>
  <c r="V249" i="5"/>
  <c r="V250" i="5"/>
  <c r="X250" i="5"/>
  <c r="V251" i="5"/>
  <c r="X251" i="5"/>
  <c r="V252" i="5"/>
  <c r="V253" i="5"/>
  <c r="X253" i="5"/>
  <c r="V254" i="5"/>
  <c r="X254" i="5"/>
  <c r="V255" i="5"/>
  <c r="X255" i="5"/>
  <c r="V256" i="5"/>
  <c r="X256" i="5"/>
  <c r="V257" i="5"/>
  <c r="X257" i="5"/>
  <c r="V258" i="5"/>
  <c r="X258" i="5"/>
  <c r="V259" i="5"/>
  <c r="X259" i="5"/>
  <c r="V260" i="5"/>
  <c r="X260" i="5"/>
  <c r="V261" i="5"/>
  <c r="V262" i="5"/>
  <c r="X262" i="5"/>
  <c r="V263" i="5"/>
  <c r="X263" i="5"/>
  <c r="V264" i="5"/>
  <c r="X264" i="5"/>
  <c r="V265" i="5"/>
  <c r="X265" i="5"/>
  <c r="V266" i="5"/>
  <c r="X266" i="5"/>
  <c r="V267" i="5"/>
  <c r="V268" i="5"/>
  <c r="X268" i="5"/>
  <c r="V269" i="5"/>
  <c r="X269" i="5"/>
  <c r="V270" i="5"/>
  <c r="X270" i="5"/>
  <c r="V271" i="5"/>
  <c r="X271" i="5"/>
  <c r="V272" i="5"/>
  <c r="X272" i="5"/>
  <c r="V273" i="5"/>
  <c r="X273" i="5"/>
  <c r="V274" i="5"/>
  <c r="X274" i="5"/>
  <c r="V275" i="5"/>
  <c r="V276" i="5"/>
  <c r="X276" i="5"/>
  <c r="V277" i="5"/>
  <c r="X277" i="5"/>
  <c r="V278" i="5"/>
  <c r="X278" i="5"/>
  <c r="V279" i="5"/>
  <c r="X279" i="5"/>
  <c r="V280" i="5"/>
  <c r="X280" i="5"/>
  <c r="V281" i="5"/>
  <c r="X281" i="5"/>
  <c r="V282" i="5"/>
  <c r="X282" i="5"/>
  <c r="V283" i="5"/>
  <c r="V284" i="5"/>
  <c r="X284" i="5"/>
  <c r="V285" i="5"/>
  <c r="X285" i="5"/>
  <c r="V286" i="5"/>
  <c r="X286" i="5"/>
  <c r="V287" i="5"/>
  <c r="V288" i="5"/>
  <c r="V289" i="5"/>
  <c r="X289" i="5"/>
  <c r="V290" i="5"/>
  <c r="X290" i="5"/>
  <c r="V291" i="5"/>
  <c r="X291" i="5"/>
  <c r="V292" i="5"/>
  <c r="X292" i="5"/>
  <c r="V293" i="5"/>
  <c r="X293" i="5"/>
  <c r="V294" i="5"/>
  <c r="X294" i="5"/>
  <c r="V295" i="5"/>
  <c r="X295" i="5"/>
  <c r="V296" i="5"/>
  <c r="X296" i="5"/>
  <c r="V297" i="5"/>
  <c r="X297" i="5"/>
  <c r="V298" i="5"/>
  <c r="X298" i="5"/>
  <c r="V299" i="5"/>
  <c r="X299" i="5"/>
  <c r="V300" i="5"/>
  <c r="V301" i="5"/>
  <c r="V302" i="5"/>
  <c r="X302" i="5"/>
  <c r="V303" i="5"/>
  <c r="X303" i="5"/>
  <c r="V304" i="5"/>
  <c r="X304" i="5"/>
  <c r="V305" i="5"/>
  <c r="X305" i="5"/>
  <c r="V306" i="5"/>
  <c r="X306" i="5"/>
  <c r="V307" i="5"/>
  <c r="V308" i="5"/>
  <c r="X308" i="5"/>
  <c r="V309" i="5"/>
  <c r="X309" i="5"/>
  <c r="V310" i="5"/>
  <c r="X310" i="5"/>
  <c r="V311" i="5"/>
  <c r="X311" i="5"/>
  <c r="V312" i="5"/>
  <c r="X312" i="5"/>
  <c r="V313" i="5"/>
  <c r="X313" i="5"/>
  <c r="V314" i="5"/>
  <c r="X314" i="5"/>
  <c r="V315" i="5"/>
  <c r="X315" i="5"/>
  <c r="V316" i="5"/>
  <c r="X316" i="5"/>
  <c r="V317" i="5"/>
  <c r="V318" i="5"/>
  <c r="V319" i="5"/>
  <c r="X319" i="5"/>
  <c r="V320" i="5"/>
  <c r="X320" i="5"/>
  <c r="V321" i="5"/>
  <c r="X321" i="5"/>
  <c r="V322" i="5"/>
  <c r="X322" i="5"/>
  <c r="V323" i="5"/>
  <c r="X323" i="5"/>
  <c r="V324" i="5"/>
  <c r="X324" i="5"/>
  <c r="V325" i="5"/>
  <c r="X325" i="5"/>
  <c r="V326" i="5"/>
  <c r="X326" i="5"/>
  <c r="V327" i="5"/>
  <c r="X327" i="5"/>
  <c r="V328" i="5"/>
  <c r="X328" i="5"/>
  <c r="V329" i="5"/>
  <c r="V330" i="5"/>
  <c r="V331" i="5"/>
  <c r="X331" i="5"/>
  <c r="V332" i="5"/>
  <c r="X332" i="5"/>
  <c r="V333" i="5"/>
  <c r="X333" i="5"/>
  <c r="V334" i="5"/>
  <c r="X334" i="5"/>
  <c r="V335" i="5"/>
  <c r="X335" i="5"/>
  <c r="V336" i="5"/>
  <c r="X336" i="5"/>
  <c r="V337" i="5"/>
  <c r="V338" i="5"/>
  <c r="V339" i="5"/>
  <c r="X339" i="5"/>
  <c r="V340" i="5"/>
  <c r="X340" i="5"/>
  <c r="V341" i="5"/>
  <c r="X341" i="5"/>
  <c r="V342" i="5"/>
  <c r="X342" i="5"/>
  <c r="V343" i="5"/>
  <c r="X343" i="5"/>
  <c r="V344" i="5"/>
  <c r="X344" i="5"/>
  <c r="V345" i="5"/>
  <c r="X345" i="5"/>
  <c r="V346" i="5"/>
  <c r="X346" i="5"/>
  <c r="V347" i="5"/>
  <c r="X347" i="5"/>
  <c r="V348" i="5"/>
  <c r="X348" i="5"/>
  <c r="V349" i="5"/>
  <c r="X349" i="5"/>
  <c r="V350" i="5"/>
  <c r="X350" i="5"/>
  <c r="V351" i="5"/>
  <c r="X351" i="5"/>
  <c r="V352" i="5"/>
  <c r="X352" i="5"/>
  <c r="V353" i="5"/>
  <c r="X353" i="5"/>
  <c r="V354" i="5"/>
  <c r="X354" i="5"/>
  <c r="V355" i="5"/>
  <c r="X355" i="5"/>
  <c r="V356" i="5"/>
  <c r="X356" i="5"/>
  <c r="V357" i="5"/>
  <c r="V358" i="5"/>
  <c r="X358" i="5"/>
  <c r="V359" i="5"/>
  <c r="X359" i="5"/>
  <c r="V360" i="5"/>
  <c r="X360" i="5"/>
  <c r="V361" i="5"/>
  <c r="X361" i="5"/>
  <c r="V362" i="5"/>
  <c r="X362" i="5"/>
  <c r="V363" i="5"/>
  <c r="V364" i="5"/>
  <c r="X364" i="5"/>
  <c r="V365" i="5"/>
  <c r="V366" i="5"/>
  <c r="X366" i="5"/>
  <c r="V367" i="5"/>
  <c r="X367" i="5"/>
  <c r="V368" i="5"/>
  <c r="X368" i="5"/>
  <c r="V369" i="5"/>
  <c r="V370" i="5"/>
  <c r="V371" i="5"/>
  <c r="X371" i="5"/>
  <c r="V372" i="5"/>
  <c r="X372" i="5"/>
  <c r="V373" i="5"/>
  <c r="X373" i="5"/>
  <c r="V374" i="5"/>
  <c r="V375" i="5"/>
  <c r="V376" i="5"/>
  <c r="X376" i="5"/>
  <c r="V377" i="5"/>
  <c r="X377" i="5"/>
  <c r="V378" i="5"/>
  <c r="V379" i="5"/>
  <c r="V380" i="5"/>
  <c r="X380" i="5"/>
  <c r="V381" i="5"/>
  <c r="X381" i="5"/>
  <c r="V382" i="5"/>
  <c r="X382" i="5"/>
  <c r="V383" i="5"/>
  <c r="E383" i="5"/>
  <c r="X383" i="5"/>
  <c r="V384" i="5"/>
  <c r="E384" i="5"/>
  <c r="X384" i="5"/>
  <c r="V385" i="5"/>
  <c r="V386" i="5"/>
  <c r="E386" i="5"/>
  <c r="X386" i="5"/>
  <c r="V387" i="5"/>
  <c r="E387" i="5"/>
  <c r="X387" i="5"/>
  <c r="V388" i="5"/>
  <c r="E388" i="5"/>
  <c r="X388" i="5"/>
  <c r="V389" i="5"/>
  <c r="E389" i="5"/>
  <c r="X389" i="5"/>
  <c r="V390" i="5"/>
  <c r="E390" i="5"/>
  <c r="X390" i="5"/>
  <c r="V391" i="5"/>
  <c r="E391" i="5"/>
  <c r="X391" i="5"/>
  <c r="V392" i="5"/>
  <c r="E392" i="5"/>
  <c r="X392" i="5"/>
  <c r="V393" i="5"/>
  <c r="V394" i="5"/>
  <c r="E394" i="5"/>
  <c r="X394" i="5"/>
  <c r="V395" i="5"/>
  <c r="E395" i="5"/>
  <c r="X395" i="5"/>
  <c r="V396" i="5"/>
  <c r="E396" i="5"/>
  <c r="X396" i="5"/>
  <c r="V397" i="5"/>
  <c r="E397" i="5"/>
  <c r="X397" i="5"/>
  <c r="V398" i="5"/>
  <c r="E398" i="5"/>
  <c r="X398" i="5"/>
  <c r="V399" i="5"/>
  <c r="E399" i="5"/>
  <c r="X399" i="5"/>
  <c r="V400" i="5"/>
  <c r="V401" i="5"/>
  <c r="V402" i="5"/>
  <c r="V403" i="5"/>
  <c r="E403" i="5"/>
  <c r="X403" i="5"/>
  <c r="V404" i="5"/>
  <c r="E404" i="5"/>
  <c r="X404" i="5"/>
  <c r="V405" i="5"/>
  <c r="E405" i="5"/>
  <c r="X405" i="5"/>
  <c r="V406" i="5"/>
  <c r="E406" i="5"/>
  <c r="X406" i="5"/>
  <c r="V407" i="5"/>
  <c r="V408" i="5"/>
  <c r="V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V446" i="5"/>
  <c r="E446" i="5"/>
  <c r="X446" i="5"/>
  <c r="V447" i="5"/>
  <c r="V448" i="5"/>
  <c r="E448" i="5"/>
  <c r="X448" i="5"/>
  <c r="V449" i="5"/>
  <c r="V450" i="5"/>
  <c r="E450" i="5"/>
  <c r="X450" i="5"/>
  <c r="V451" i="5"/>
  <c r="E451" i="5"/>
  <c r="X451" i="5"/>
  <c r="V452" i="5"/>
  <c r="E452" i="5"/>
  <c r="X452" i="5"/>
  <c r="V453" i="5"/>
  <c r="E453" i="5"/>
  <c r="X453" i="5"/>
  <c r="V454" i="5"/>
  <c r="E454" i="5"/>
  <c r="X454" i="5"/>
  <c r="V455" i="5"/>
  <c r="E455" i="5"/>
  <c r="X455" i="5"/>
  <c r="V456" i="5"/>
  <c r="V457" i="5"/>
  <c r="V458" i="5"/>
  <c r="V459" i="5"/>
  <c r="E459" i="5"/>
  <c r="X459" i="5"/>
  <c r="V460" i="5"/>
  <c r="E460" i="5"/>
  <c r="X460" i="5"/>
  <c r="V461" i="5"/>
  <c r="E461" i="5"/>
  <c r="X461" i="5"/>
  <c r="V462" i="5"/>
  <c r="V463" i="5"/>
  <c r="E463" i="5"/>
  <c r="X463" i="5"/>
  <c r="V464" i="5"/>
  <c r="V465" i="5"/>
  <c r="V466" i="5"/>
  <c r="V467" i="5"/>
  <c r="E467" i="5"/>
  <c r="X467" i="5"/>
  <c r="V468" i="5"/>
  <c r="E468" i="5"/>
  <c r="X468" i="5"/>
  <c r="V469" i="5"/>
  <c r="E469" i="5"/>
  <c r="X469" i="5"/>
  <c r="V470" i="5"/>
  <c r="E470" i="5"/>
  <c r="X470" i="5"/>
  <c r="V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V481" i="5"/>
  <c r="E481" i="5"/>
  <c r="X481" i="5"/>
  <c r="V482" i="5"/>
  <c r="E482" i="5"/>
  <c r="X482" i="5"/>
  <c r="V483" i="5"/>
  <c r="E483" i="5"/>
  <c r="X483" i="5"/>
  <c r="V484" i="5"/>
  <c r="E484" i="5"/>
  <c r="X484" i="5"/>
  <c r="V485" i="5"/>
  <c r="V486" i="5"/>
  <c r="V487" i="5"/>
  <c r="E487" i="5"/>
  <c r="X487" i="5"/>
  <c r="V488" i="5"/>
  <c r="E488" i="5"/>
  <c r="X488" i="5"/>
  <c r="V489" i="5"/>
  <c r="V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V502" i="5"/>
  <c r="V503" i="5"/>
  <c r="E503" i="5"/>
  <c r="X503" i="5"/>
  <c r="V504" i="5"/>
  <c r="E504" i="5"/>
  <c r="X504" i="5"/>
  <c r="V505" i="5"/>
  <c r="E505" i="5"/>
  <c r="X505" i="5"/>
  <c r="V506" i="5"/>
  <c r="V507" i="5"/>
  <c r="E507" i="5"/>
  <c r="X507" i="5"/>
  <c r="V508" i="5"/>
  <c r="E508" i="5"/>
  <c r="X508" i="5"/>
  <c r="V509" i="5"/>
  <c r="V510" i="5"/>
  <c r="E510" i="5"/>
  <c r="X510" i="5"/>
  <c r="V511" i="5"/>
  <c r="E511" i="5"/>
  <c r="X511" i="5"/>
  <c r="V512" i="5"/>
  <c r="E512" i="5"/>
  <c r="X512" i="5"/>
  <c r="V513" i="5"/>
  <c r="E513" i="5"/>
  <c r="X513" i="5"/>
  <c r="V514" i="5"/>
  <c r="E514" i="5"/>
  <c r="X514" i="5"/>
  <c r="V515" i="5"/>
  <c r="E515" i="5"/>
  <c r="X515" i="5"/>
  <c r="V516" i="5"/>
  <c r="E516" i="5"/>
  <c r="X516" i="5"/>
  <c r="V517" i="5"/>
  <c r="E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V534" i="5"/>
  <c r="V535" i="5"/>
  <c r="E535" i="5"/>
  <c r="X535" i="5"/>
  <c r="V536" i="5"/>
  <c r="V537" i="5"/>
  <c r="V538" i="5"/>
  <c r="V539" i="5"/>
  <c r="E539" i="5"/>
  <c r="X539" i="5"/>
  <c r="V540" i="5"/>
  <c r="E540" i="5"/>
  <c r="X540" i="5"/>
  <c r="V541" i="5"/>
  <c r="E541" i="5"/>
  <c r="X541" i="5"/>
  <c r="V542" i="5"/>
  <c r="V543" i="5"/>
  <c r="E543" i="5"/>
  <c r="X543" i="5"/>
  <c r="V544" i="5"/>
  <c r="V545" i="5"/>
  <c r="V546" i="5"/>
  <c r="V547" i="5"/>
  <c r="E547" i="5"/>
  <c r="X547" i="5"/>
  <c r="V548" i="5"/>
  <c r="V549" i="5"/>
  <c r="V550" i="5"/>
  <c r="V551" i="5"/>
  <c r="E551" i="5"/>
  <c r="X551" i="5"/>
  <c r="V552" i="5"/>
  <c r="V553" i="5"/>
  <c r="E553" i="5"/>
  <c r="X553" i="5"/>
  <c r="V554" i="5"/>
  <c r="V555" i="5"/>
  <c r="V556" i="5"/>
  <c r="E556" i="5"/>
  <c r="X556" i="5"/>
  <c r="V557" i="5"/>
  <c r="V558" i="5"/>
  <c r="E558" i="5"/>
  <c r="X558" i="5"/>
  <c r="V559" i="5"/>
  <c r="V560" i="5"/>
  <c r="V561" i="5"/>
  <c r="E561" i="5"/>
  <c r="X561" i="5"/>
  <c r="V562" i="5"/>
  <c r="V563" i="5"/>
  <c r="E563" i="5"/>
  <c r="X563" i="5"/>
  <c r="V564" i="5"/>
  <c r="E564" i="5"/>
  <c r="X564" i="5"/>
  <c r="V565" i="5"/>
  <c r="E565" i="5"/>
  <c r="X565" i="5"/>
  <c r="V566" i="5"/>
  <c r="E566" i="5"/>
  <c r="X566" i="5"/>
  <c r="V567" i="5"/>
  <c r="E567" i="5"/>
  <c r="X567" i="5"/>
  <c r="V568" i="5"/>
  <c r="V569" i="5"/>
  <c r="E569" i="5"/>
  <c r="X569" i="5"/>
  <c r="V570" i="5"/>
  <c r="V571" i="5"/>
  <c r="E571" i="5"/>
  <c r="X571" i="5"/>
  <c r="V572" i="5"/>
  <c r="V573" i="5"/>
  <c r="V574" i="5"/>
  <c r="E574" i="5"/>
  <c r="X574" i="5"/>
  <c r="V575" i="5"/>
  <c r="V576" i="5"/>
  <c r="V577" i="5"/>
  <c r="E577" i="5"/>
  <c r="X577" i="5"/>
  <c r="V578" i="5"/>
  <c r="V579" i="5"/>
  <c r="V580" i="5"/>
  <c r="V581" i="5"/>
  <c r="E581" i="5"/>
  <c r="X581" i="5"/>
  <c r="V582" i="5"/>
  <c r="E582" i="5"/>
  <c r="X582" i="5"/>
  <c r="V583" i="5"/>
  <c r="E583" i="5"/>
  <c r="X583" i="5"/>
  <c r="V584" i="5"/>
  <c r="V585" i="5"/>
  <c r="E585" i="5"/>
  <c r="X585" i="5"/>
  <c r="V586" i="5"/>
  <c r="V587" i="5"/>
  <c r="E587" i="5"/>
  <c r="X587" i="5"/>
  <c r="V588" i="5"/>
  <c r="E588" i="5"/>
  <c r="X588" i="5"/>
  <c r="V589" i="5"/>
  <c r="E589" i="5"/>
  <c r="X589" i="5"/>
  <c r="V590" i="5"/>
  <c r="V591" i="5"/>
  <c r="E591" i="5"/>
  <c r="X591" i="5"/>
  <c r="V592" i="5"/>
  <c r="V593" i="5"/>
  <c r="E593" i="5"/>
  <c r="X593" i="5"/>
  <c r="V594" i="5"/>
  <c r="E594" i="5"/>
  <c r="X594" i="5"/>
  <c r="V595" i="5"/>
  <c r="E595" i="5"/>
  <c r="X595" i="5"/>
  <c r="V596" i="5"/>
  <c r="V597" i="5"/>
  <c r="E597" i="5"/>
  <c r="X597" i="5"/>
  <c r="V598" i="5"/>
  <c r="V599" i="5"/>
  <c r="E599" i="5"/>
  <c r="X599" i="5"/>
  <c r="V600" i="5"/>
  <c r="V601" i="5"/>
  <c r="E601" i="5"/>
  <c r="X601" i="5"/>
  <c r="V602" i="5"/>
  <c r="V603" i="5"/>
  <c r="V604" i="5"/>
  <c r="V605" i="5"/>
  <c r="E605" i="5"/>
  <c r="X605" i="5"/>
  <c r="V606" i="5"/>
  <c r="V607" i="5"/>
  <c r="E607" i="5"/>
  <c r="X607" i="5"/>
  <c r="V608" i="5"/>
  <c r="V609" i="5"/>
  <c r="E609" i="5"/>
  <c r="X609" i="5"/>
  <c r="V610" i="5"/>
  <c r="V611" i="5"/>
  <c r="E611" i="5"/>
  <c r="X611" i="5"/>
  <c r="V612" i="5"/>
  <c r="V613" i="5"/>
  <c r="E613" i="5"/>
  <c r="X613" i="5"/>
  <c r="V614" i="5"/>
  <c r="V615" i="5"/>
  <c r="V616" i="5"/>
  <c r="V617" i="5"/>
  <c r="E617" i="5"/>
  <c r="X617" i="5"/>
  <c r="V618" i="5"/>
  <c r="V619" i="5"/>
  <c r="E619" i="5"/>
  <c r="X619" i="5"/>
  <c r="V620" i="5"/>
  <c r="E620" i="5"/>
  <c r="X620" i="5"/>
  <c r="V621" i="5"/>
  <c r="E621" i="5"/>
  <c r="X621" i="5"/>
  <c r="V622" i="5"/>
  <c r="V623" i="5"/>
  <c r="E623" i="5"/>
  <c r="X623" i="5"/>
  <c r="V624" i="5"/>
  <c r="V625" i="5"/>
  <c r="E625" i="5"/>
  <c r="X625" i="5"/>
  <c r="V626" i="5"/>
  <c r="E626" i="5"/>
  <c r="X626" i="5"/>
  <c r="V627" i="5"/>
  <c r="E627" i="5"/>
  <c r="X627" i="5"/>
  <c r="V628" i="5"/>
  <c r="V629" i="5"/>
  <c r="E629" i="5"/>
  <c r="X629" i="5"/>
  <c r="V630" i="5"/>
  <c r="V631" i="5"/>
  <c r="E631" i="5"/>
  <c r="X631" i="5"/>
  <c r="V632" i="5"/>
  <c r="V633" i="5"/>
  <c r="E633" i="5"/>
  <c r="X633" i="5"/>
  <c r="V634" i="5"/>
  <c r="E634" i="5"/>
  <c r="X634" i="5"/>
  <c r="V635" i="5"/>
  <c r="V636" i="5"/>
  <c r="E636" i="5"/>
  <c r="X636" i="5"/>
  <c r="V637" i="5"/>
  <c r="E637" i="5"/>
  <c r="X637" i="5"/>
  <c r="V638" i="5"/>
  <c r="V639" i="5"/>
  <c r="E639" i="5"/>
  <c r="X639" i="5"/>
  <c r="V640" i="5"/>
  <c r="V641" i="5"/>
  <c r="E641" i="5"/>
  <c r="X641" i="5"/>
  <c r="V642" i="5"/>
  <c r="V643" i="5"/>
  <c r="E643" i="5"/>
  <c r="X643" i="5"/>
  <c r="V644" i="5"/>
  <c r="V645" i="5"/>
  <c r="E645" i="5"/>
  <c r="X645" i="5"/>
  <c r="V646" i="5"/>
  <c r="V647" i="5"/>
  <c r="V648" i="5"/>
  <c r="V649" i="5"/>
  <c r="E649" i="5"/>
  <c r="X649" i="5"/>
  <c r="V650" i="5"/>
  <c r="V651" i="5"/>
  <c r="E651" i="5"/>
  <c r="X651" i="5"/>
  <c r="V652" i="5"/>
  <c r="V653" i="5"/>
  <c r="E653" i="5"/>
  <c r="X653" i="5"/>
  <c r="V654" i="5"/>
  <c r="V655" i="5"/>
  <c r="E655" i="5"/>
  <c r="X655" i="5"/>
  <c r="V656" i="5"/>
  <c r="E656" i="5"/>
  <c r="X656" i="5"/>
  <c r="V657" i="5"/>
  <c r="E657" i="5"/>
  <c r="X657" i="5"/>
  <c r="V658" i="5"/>
  <c r="V659" i="5"/>
  <c r="E659" i="5"/>
  <c r="X659" i="5"/>
  <c r="V660" i="5"/>
  <c r="V661" i="5"/>
  <c r="E661" i="5"/>
  <c r="X661" i="5"/>
  <c r="V662" i="5"/>
  <c r="V663" i="5"/>
  <c r="E663" i="5"/>
  <c r="X663" i="5"/>
  <c r="V664" i="5"/>
  <c r="V665" i="5"/>
  <c r="E665" i="5"/>
  <c r="X665" i="5"/>
  <c r="V666" i="5"/>
  <c r="V667" i="5"/>
  <c r="V668" i="5"/>
  <c r="V669" i="5"/>
  <c r="V670" i="5"/>
  <c r="E670" i="5"/>
  <c r="X670" i="5"/>
  <c r="V671" i="5"/>
  <c r="V672" i="5"/>
  <c r="V673" i="5"/>
  <c r="E673" i="5"/>
  <c r="X673" i="5"/>
  <c r="V674" i="5"/>
  <c r="E674" i="5"/>
  <c r="X674" i="5"/>
  <c r="V675" i="5"/>
  <c r="V676" i="5"/>
  <c r="V677" i="5"/>
  <c r="V678" i="5"/>
  <c r="V679" i="5"/>
  <c r="V680" i="5"/>
  <c r="V681" i="5"/>
  <c r="E681" i="5"/>
  <c r="X681" i="5"/>
  <c r="V682" i="5"/>
  <c r="V683" i="5"/>
  <c r="V684" i="5"/>
  <c r="V685" i="5"/>
  <c r="V686" i="5"/>
  <c r="V687" i="5"/>
  <c r="V688" i="5"/>
  <c r="V689" i="5"/>
  <c r="E689" i="5"/>
  <c r="X689" i="5"/>
  <c r="V690" i="5"/>
  <c r="V691" i="5"/>
  <c r="V692" i="5"/>
  <c r="E692" i="5"/>
  <c r="X692" i="5"/>
  <c r="V693" i="5"/>
  <c r="V694" i="5"/>
  <c r="E694" i="5"/>
  <c r="X694" i="5"/>
  <c r="V695" i="5"/>
  <c r="V696" i="5"/>
  <c r="V697" i="5"/>
  <c r="V698" i="5"/>
  <c r="V699" i="5"/>
  <c r="V700" i="5"/>
  <c r="V701" i="5"/>
  <c r="V702" i="5"/>
  <c r="V703" i="5"/>
  <c r="E703" i="5"/>
  <c r="X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E728" i="5"/>
  <c r="X728" i="5"/>
  <c r="V729" i="5"/>
  <c r="V730" i="5"/>
  <c r="V731" i="5"/>
  <c r="V732" i="5"/>
  <c r="V733" i="5"/>
  <c r="V734" i="5"/>
  <c r="V735" i="5"/>
  <c r="E735" i="5"/>
  <c r="X735" i="5"/>
  <c r="V736" i="5"/>
  <c r="V737" i="5"/>
  <c r="V738" i="5"/>
  <c r="V739" i="5"/>
  <c r="V740" i="5"/>
  <c r="E740" i="5"/>
  <c r="X740" i="5"/>
  <c r="V741" i="5"/>
  <c r="V742" i="5"/>
  <c r="V743" i="5"/>
  <c r="V744" i="5"/>
  <c r="V745" i="5"/>
  <c r="V746" i="5"/>
  <c r="V747" i="5"/>
  <c r="V748" i="5"/>
  <c r="E748" i="5"/>
  <c r="X748" i="5"/>
  <c r="V749" i="5"/>
  <c r="V750" i="5"/>
  <c r="V751" i="5"/>
  <c r="V752" i="5"/>
  <c r="V753" i="5"/>
  <c r="V754" i="5"/>
  <c r="V755" i="5"/>
  <c r="V756" i="5"/>
  <c r="V757" i="5"/>
  <c r="V758" i="5"/>
  <c r="V759" i="5"/>
  <c r="V760" i="5"/>
  <c r="V761" i="5"/>
  <c r="E761" i="5"/>
  <c r="X761" i="5"/>
  <c r="V762" i="5"/>
  <c r="V763" i="5"/>
  <c r="V764" i="5"/>
  <c r="V765" i="5"/>
  <c r="V766" i="5"/>
  <c r="V767" i="5"/>
  <c r="V768" i="5"/>
  <c r="V769" i="5"/>
  <c r="V770" i="5"/>
  <c r="V771" i="5"/>
  <c r="V772" i="5"/>
  <c r="V773" i="5"/>
  <c r="V774" i="5"/>
  <c r="V775" i="5"/>
  <c r="V776" i="5"/>
  <c r="V777" i="5"/>
  <c r="V778" i="5"/>
  <c r="V779" i="5"/>
  <c r="V780" i="5"/>
  <c r="E780" i="5"/>
  <c r="X780" i="5"/>
  <c r="V781" i="5"/>
  <c r="E781" i="5"/>
  <c r="X781" i="5"/>
  <c r="V782" i="5"/>
  <c r="V783" i="5"/>
  <c r="V784" i="5"/>
  <c r="V785" i="5"/>
  <c r="V786" i="5"/>
  <c r="V787" i="5"/>
  <c r="V788" i="5"/>
  <c r="V789" i="5"/>
  <c r="V790" i="5"/>
  <c r="V791" i="5"/>
  <c r="V792" i="5"/>
  <c r="V793" i="5"/>
  <c r="V794" i="5"/>
  <c r="E794" i="5"/>
  <c r="X794" i="5"/>
  <c r="V795" i="5"/>
  <c r="V796" i="5"/>
  <c r="V797" i="5"/>
  <c r="E797" i="5"/>
  <c r="X797" i="5"/>
  <c r="V798" i="5"/>
  <c r="V799" i="5"/>
  <c r="V800" i="5"/>
  <c r="V801" i="5"/>
  <c r="V802" i="5"/>
  <c r="V803" i="5"/>
  <c r="E803" i="5"/>
  <c r="X803" i="5"/>
  <c r="V804" i="5"/>
  <c r="E804" i="5"/>
  <c r="X804" i="5"/>
  <c r="V805" i="5"/>
  <c r="V806" i="5"/>
  <c r="V807" i="5"/>
  <c r="V808" i="5"/>
  <c r="E808" i="5"/>
  <c r="X808" i="5"/>
  <c r="V809" i="5"/>
  <c r="E809" i="5"/>
  <c r="X809" i="5"/>
  <c r="V810" i="5"/>
  <c r="V811" i="5"/>
  <c r="V812" i="5"/>
  <c r="E812" i="5"/>
  <c r="X812" i="5"/>
  <c r="V813" i="5"/>
  <c r="V814" i="5"/>
  <c r="V815" i="5"/>
  <c r="V816" i="5"/>
  <c r="V817" i="5"/>
  <c r="V818" i="5"/>
  <c r="V819" i="5"/>
  <c r="E819" i="5"/>
  <c r="X819" i="5"/>
  <c r="V820" i="5"/>
  <c r="V821" i="5"/>
  <c r="V822" i="5"/>
  <c r="E822" i="5"/>
  <c r="X822" i="5"/>
  <c r="V823" i="5"/>
  <c r="E823" i="5"/>
  <c r="X823" i="5"/>
  <c r="V824" i="5"/>
  <c r="V825" i="5"/>
  <c r="E825" i="5"/>
  <c r="X825" i="5"/>
  <c r="V826" i="5"/>
  <c r="E826" i="5"/>
  <c r="X826" i="5"/>
  <c r="V827" i="5"/>
  <c r="E827" i="5"/>
  <c r="X827" i="5"/>
  <c r="V828" i="5"/>
  <c r="V829" i="5"/>
  <c r="V830" i="5"/>
  <c r="V831" i="5"/>
  <c r="E831" i="5"/>
  <c r="X831" i="5"/>
  <c r="V832" i="5"/>
  <c r="V833" i="5"/>
  <c r="E833" i="5"/>
  <c r="X833" i="5"/>
  <c r="V834" i="5"/>
  <c r="V835" i="5"/>
  <c r="V836" i="5"/>
  <c r="V837" i="5"/>
  <c r="V838" i="5"/>
  <c r="V839" i="5"/>
  <c r="E839" i="5"/>
  <c r="X839" i="5"/>
  <c r="V840" i="5"/>
  <c r="E840" i="5"/>
  <c r="X840" i="5"/>
  <c r="V841" i="5"/>
  <c r="V842" i="5"/>
  <c r="V843" i="5"/>
  <c r="V844" i="5"/>
  <c r="E844" i="5"/>
  <c r="X844" i="5"/>
  <c r="V845" i="5"/>
  <c r="E845" i="5"/>
  <c r="X845" i="5"/>
  <c r="V846" i="5"/>
  <c r="V847" i="5"/>
  <c r="V848" i="5"/>
  <c r="V849" i="5"/>
  <c r="E849" i="5"/>
  <c r="X849" i="5"/>
  <c r="V850" i="5"/>
  <c r="V851" i="5"/>
  <c r="V852" i="5"/>
  <c r="E852" i="5"/>
  <c r="X852" i="5"/>
  <c r="V853" i="5"/>
  <c r="V854" i="5"/>
  <c r="E854" i="5"/>
  <c r="X854" i="5"/>
  <c r="V855" i="5"/>
  <c r="V856" i="5"/>
  <c r="E856" i="5"/>
  <c r="X856" i="5"/>
  <c r="V857" i="5"/>
  <c r="E857" i="5"/>
  <c r="X857" i="5"/>
  <c r="V858" i="5"/>
  <c r="V859" i="5"/>
  <c r="V860" i="5"/>
  <c r="E860" i="5"/>
  <c r="X860" i="5"/>
  <c r="V861" i="5"/>
  <c r="E861" i="5"/>
  <c r="X861" i="5"/>
  <c r="V862" i="5"/>
  <c r="V863" i="5"/>
  <c r="V864" i="5"/>
  <c r="V865" i="5"/>
  <c r="E865" i="5"/>
  <c r="X865" i="5"/>
  <c r="V866" i="5"/>
  <c r="V867" i="5"/>
  <c r="V868" i="5"/>
  <c r="E868" i="5"/>
  <c r="X868" i="5"/>
  <c r="V869" i="5"/>
  <c r="E869" i="5"/>
  <c r="X869" i="5"/>
  <c r="V870" i="5"/>
  <c r="E870" i="5"/>
  <c r="X870" i="5"/>
  <c r="V871" i="5"/>
  <c r="V872" i="5"/>
  <c r="V873" i="5"/>
  <c r="E873" i="5"/>
  <c r="X873" i="5"/>
  <c r="V874" i="5"/>
  <c r="E874" i="5"/>
  <c r="X874" i="5"/>
  <c r="V875" i="5"/>
  <c r="V876" i="5"/>
  <c r="V877" i="5"/>
  <c r="V878" i="5"/>
  <c r="E878" i="5"/>
  <c r="X878" i="5"/>
  <c r="V879" i="5"/>
  <c r="V880" i="5"/>
  <c r="V881" i="5"/>
  <c r="E881" i="5"/>
  <c r="X881" i="5"/>
  <c r="V882" i="5"/>
  <c r="V883" i="5"/>
  <c r="V884" i="5"/>
  <c r="V885" i="5"/>
  <c r="V886" i="5"/>
  <c r="E886" i="5"/>
  <c r="X886" i="5"/>
  <c r="V887" i="5"/>
  <c r="V888" i="5"/>
  <c r="V889" i="5"/>
  <c r="V890" i="5"/>
  <c r="V891" i="5"/>
  <c r="V892" i="5"/>
  <c r="V893" i="5"/>
  <c r="E893" i="5"/>
  <c r="X893" i="5"/>
  <c r="V894" i="5"/>
  <c r="V895" i="5"/>
  <c r="V896" i="5"/>
  <c r="V897" i="5"/>
  <c r="E897" i="5"/>
  <c r="X897" i="5"/>
  <c r="V898" i="5"/>
  <c r="E898" i="5"/>
  <c r="X898" i="5"/>
  <c r="V899" i="5"/>
  <c r="V900" i="5"/>
  <c r="E900" i="5"/>
  <c r="X900" i="5"/>
  <c r="V901" i="5"/>
  <c r="E901" i="5"/>
  <c r="X901" i="5"/>
  <c r="V902" i="5"/>
  <c r="E902" i="5"/>
  <c r="X902" i="5"/>
  <c r="V903" i="5"/>
  <c r="V904" i="5"/>
  <c r="E904" i="5"/>
  <c r="X904" i="5"/>
  <c r="V905" i="5"/>
  <c r="V906" i="5"/>
  <c r="V907" i="5"/>
  <c r="V908" i="5"/>
  <c r="V909" i="5"/>
  <c r="E909" i="5"/>
  <c r="X909" i="5"/>
  <c r="V910" i="5"/>
  <c r="V911" i="5"/>
  <c r="V912" i="5"/>
  <c r="V913" i="5"/>
  <c r="E913" i="5"/>
  <c r="X913" i="5"/>
  <c r="V914" i="5"/>
  <c r="E914" i="5"/>
  <c r="X914" i="5"/>
  <c r="V915" i="5"/>
  <c r="V916" i="5"/>
  <c r="E916" i="5"/>
  <c r="X916" i="5"/>
  <c r="V917" i="5"/>
  <c r="E917" i="5"/>
  <c r="X917" i="5"/>
  <c r="V918" i="5"/>
  <c r="E918" i="5"/>
  <c r="X918" i="5"/>
  <c r="V919" i="5"/>
  <c r="V920" i="5"/>
  <c r="V921" i="5"/>
  <c r="V922" i="5"/>
  <c r="V923" i="5"/>
  <c r="V924" i="5"/>
  <c r="V925" i="5"/>
  <c r="V926" i="5"/>
  <c r="V927" i="5"/>
  <c r="V928" i="5"/>
  <c r="V929" i="5"/>
  <c r="V930" i="5"/>
  <c r="V931" i="5"/>
  <c r="V932" i="5"/>
  <c r="V933" i="5"/>
  <c r="E933" i="5"/>
  <c r="X933" i="5"/>
  <c r="V934" i="5"/>
  <c r="V935" i="5"/>
  <c r="V936" i="5"/>
  <c r="V937" i="5"/>
  <c r="V938" i="5"/>
  <c r="E938" i="5"/>
  <c r="X938" i="5"/>
  <c r="V939" i="5"/>
  <c r="V940" i="5"/>
  <c r="V941" i="5"/>
  <c r="V942" i="5"/>
  <c r="E942" i="5"/>
  <c r="X942" i="5"/>
  <c r="V943" i="5"/>
  <c r="V944" i="5"/>
  <c r="V945" i="5"/>
  <c r="V946" i="5"/>
  <c r="E946" i="5"/>
  <c r="X946" i="5"/>
  <c r="V947" i="5"/>
  <c r="V948" i="5"/>
  <c r="V949" i="5"/>
  <c r="V950" i="5"/>
  <c r="E950" i="5"/>
  <c r="X950" i="5"/>
  <c r="V951" i="5"/>
  <c r="V952" i="5"/>
  <c r="V953" i="5"/>
  <c r="V954" i="5"/>
  <c r="E954" i="5"/>
  <c r="X954" i="5"/>
  <c r="V955" i="5"/>
  <c r="V956" i="5"/>
  <c r="E956" i="5"/>
  <c r="X956" i="5"/>
  <c r="V957" i="5"/>
  <c r="V958" i="5"/>
  <c r="E958" i="5"/>
  <c r="X958" i="5"/>
  <c r="V959" i="5"/>
  <c r="V960" i="5"/>
  <c r="V961" i="5"/>
  <c r="V962" i="5"/>
  <c r="E962" i="5"/>
  <c r="X962" i="5"/>
  <c r="V963" i="5"/>
  <c r="V964" i="5"/>
  <c r="V965" i="5"/>
  <c r="E965" i="5"/>
  <c r="X965" i="5"/>
  <c r="V966" i="5"/>
  <c r="E966" i="5"/>
  <c r="X966" i="5"/>
  <c r="V967" i="5"/>
  <c r="V968" i="5"/>
  <c r="V969" i="5"/>
  <c r="E969" i="5"/>
  <c r="X969" i="5"/>
  <c r="V970" i="5"/>
  <c r="E970" i="5"/>
  <c r="X970" i="5"/>
  <c r="V971" i="5"/>
  <c r="E971" i="5"/>
  <c r="X971" i="5"/>
  <c r="V972" i="5"/>
  <c r="E972" i="5"/>
  <c r="X972" i="5"/>
  <c r="V973" i="5"/>
  <c r="E973" i="5"/>
  <c r="X973" i="5"/>
  <c r="V974" i="5"/>
  <c r="E974" i="5"/>
  <c r="X974" i="5"/>
  <c r="V975" i="5"/>
  <c r="E975" i="5"/>
  <c r="X975" i="5"/>
  <c r="V976" i="5"/>
  <c r="V977" i="5"/>
  <c r="V978" i="5"/>
  <c r="E978" i="5"/>
  <c r="X978" i="5"/>
  <c r="V979" i="5"/>
  <c r="V980" i="5"/>
  <c r="V981" i="5"/>
  <c r="V982" i="5"/>
  <c r="E982" i="5"/>
  <c r="X982" i="5"/>
  <c r="V983" i="5"/>
  <c r="V984" i="5"/>
  <c r="V985" i="5"/>
  <c r="V986" i="5"/>
  <c r="V987" i="5"/>
  <c r="V988" i="5"/>
  <c r="V989" i="5"/>
  <c r="E989" i="5"/>
  <c r="X989" i="5"/>
  <c r="V990" i="5"/>
  <c r="E990" i="5"/>
  <c r="X990" i="5"/>
  <c r="V991" i="5"/>
  <c r="V992" i="5"/>
  <c r="V993" i="5"/>
  <c r="V994" i="5"/>
  <c r="E994" i="5"/>
  <c r="X994" i="5"/>
  <c r="V995" i="5"/>
  <c r="V996" i="5"/>
  <c r="V997" i="5"/>
  <c r="V998" i="5"/>
  <c r="E998" i="5"/>
  <c r="X998" i="5"/>
  <c r="V999" i="5"/>
  <c r="V1000" i="5"/>
  <c r="V1001" i="5"/>
  <c r="E1001" i="5"/>
  <c r="X1001"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78"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73" i="5"/>
  <c r="AB389" i="5"/>
  <c r="AB397" i="5"/>
  <c r="AB405" i="5"/>
  <c r="AB406" i="5"/>
  <c r="AB413" i="5"/>
  <c r="AB414" i="5"/>
  <c r="AB421" i="5"/>
  <c r="AB422" i="5"/>
  <c r="AB429" i="5"/>
  <c r="AB430" i="5"/>
  <c r="AB442" i="5"/>
  <c r="AB588" i="5"/>
  <c r="AB615" i="5"/>
  <c r="AB620" i="5"/>
  <c r="AB636" i="5"/>
  <c r="AB665" i="5"/>
  <c r="S756" i="5"/>
  <c r="S776" i="5"/>
  <c r="S801" i="5"/>
  <c r="S823" i="5"/>
  <c r="S826" i="5"/>
  <c r="AB826" i="5"/>
  <c r="AB591" i="5"/>
  <c r="AB649" i="5"/>
  <c r="S667" i="5"/>
  <c r="AB681" i="5"/>
  <c r="AB712" i="5"/>
  <c r="AB720" i="5"/>
  <c r="S729" i="5"/>
  <c r="AB744" i="5"/>
  <c r="AB756" i="5"/>
  <c r="AB776" i="5"/>
  <c r="S782" i="5"/>
  <c r="S806" i="5"/>
  <c r="AB806" i="5"/>
  <c r="S834" i="5"/>
  <c r="AB834" i="5"/>
  <c r="S843" i="5"/>
  <c r="AB851" i="5"/>
  <c r="S860" i="5"/>
  <c r="AB865" i="5"/>
  <c r="S865" i="5"/>
  <c r="AB933" i="5"/>
  <c r="S933" i="5"/>
  <c r="S940" i="5"/>
  <c r="S952" i="5"/>
  <c r="S970" i="5"/>
  <c r="S985" i="5"/>
  <c r="S1008" i="5"/>
  <c r="AB1009" i="5"/>
  <c r="AB1016" i="5"/>
  <c r="S1016" i="5"/>
  <c r="S1073" i="5"/>
  <c r="AB1073" i="5"/>
  <c r="S1094" i="5"/>
  <c r="AB438" i="5"/>
  <c r="AB611" i="5"/>
  <c r="AB623" i="5"/>
  <c r="AB639" i="5"/>
  <c r="AB643" i="5"/>
  <c r="S649" i="5"/>
  <c r="S681" i="5"/>
  <c r="AB695" i="5"/>
  <c r="AB703" i="5"/>
  <c r="S758" i="5"/>
  <c r="AB760" i="5"/>
  <c r="AB784" i="5"/>
  <c r="S795" i="5"/>
  <c r="AB810" i="5"/>
  <c r="S829" i="5"/>
  <c r="S837" i="5"/>
  <c r="S852" i="5"/>
  <c r="S857" i="5"/>
  <c r="AB937" i="5"/>
  <c r="AB1013" i="5"/>
  <c r="AB1105" i="5"/>
  <c r="S1105" i="5"/>
  <c r="AB576" i="5"/>
  <c r="AB604" i="5"/>
  <c r="S611" i="5"/>
  <c r="S623" i="5"/>
  <c r="AB628" i="5"/>
  <c r="S629" i="5"/>
  <c r="S639" i="5"/>
  <c r="AB644" i="5"/>
  <c r="AB651" i="5"/>
  <c r="AB661" i="5"/>
  <c r="S675" i="5"/>
  <c r="AB678" i="5"/>
  <c r="AB700" i="5"/>
  <c r="AB708" i="5"/>
  <c r="S713" i="5"/>
  <c r="AB714" i="5"/>
  <c r="S721" i="5"/>
  <c r="AB722" i="5"/>
  <c r="S728" i="5"/>
  <c r="AB736" i="5"/>
  <c r="S766" i="5"/>
  <c r="AB820" i="5"/>
  <c r="S820" i="5"/>
  <c r="AB832" i="5"/>
  <c r="AB852" i="5"/>
  <c r="S858" i="5"/>
  <c r="AB869" i="5"/>
  <c r="S888" i="5"/>
  <c r="AB988" i="5"/>
  <c r="S988" i="5"/>
  <c r="S1086" i="5"/>
  <c r="S1155" i="5"/>
  <c r="AB1155" i="5"/>
  <c r="AB592" i="5"/>
  <c r="AB656" i="5"/>
  <c r="S683" i="5"/>
  <c r="S790" i="5"/>
  <c r="AB798"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77" i="5"/>
  <c r="S497" i="5"/>
  <c r="S34" i="5"/>
  <c r="S156" i="5"/>
  <c r="S383" i="5"/>
  <c r="S387" i="5"/>
  <c r="S395" i="5"/>
  <c r="S423" i="5"/>
  <c r="S414" i="5"/>
  <c r="S438" i="5"/>
  <c r="S534" i="5"/>
  <c r="S363" i="5"/>
  <c r="S525" i="5"/>
  <c r="S116" i="5"/>
  <c r="S91" i="5"/>
  <c r="S403" i="5"/>
  <c r="S418" i="5"/>
  <c r="S546" i="5"/>
  <c r="S496" i="5"/>
  <c r="S137" i="5"/>
  <c r="S374" i="5"/>
  <c r="S415" i="5"/>
  <c r="S435" i="5"/>
  <c r="S443" i="5"/>
  <c r="S422" i="5"/>
  <c r="S224" i="5"/>
  <c r="S148" i="5"/>
  <c r="S62" i="5"/>
  <c r="S402" i="5"/>
  <c r="S427" i="5"/>
  <c r="S558" i="5"/>
  <c r="S426" i="5"/>
  <c r="S554" i="5"/>
  <c r="S454" i="5"/>
  <c r="S244" i="5"/>
  <c r="S529" i="5"/>
  <c r="S120" i="5"/>
  <c r="S38" i="5"/>
  <c r="S122" i="5"/>
  <c r="S394" i="5"/>
  <c r="S186" i="5"/>
  <c r="S285" i="5"/>
  <c r="S375" i="5"/>
  <c r="S288" i="5"/>
  <c r="S390" i="5"/>
  <c r="S407" i="5"/>
  <c r="S450" i="5"/>
  <c r="S538" i="5"/>
  <c r="S572" i="5"/>
  <c r="S465" i="5"/>
  <c r="S350" i="5"/>
  <c r="S290" i="5"/>
  <c r="S334" i="5"/>
  <c r="S419" i="5"/>
  <c r="S430" i="5"/>
  <c r="S570" i="5"/>
  <c r="S50" i="5"/>
  <c r="S93" i="5"/>
  <c r="S77" i="5"/>
  <c r="S40" i="5"/>
  <c r="S277" i="5"/>
  <c r="S386" i="5"/>
  <c r="S391" i="5"/>
  <c r="S399" i="5"/>
  <c r="S439" i="5"/>
  <c r="S406" i="5"/>
  <c r="S434" i="5"/>
  <c r="S32" i="5"/>
  <c r="S371" i="5"/>
  <c r="S242" i="5"/>
  <c r="S250" i="5"/>
  <c r="S269" i="5"/>
  <c r="S366" i="5"/>
  <c r="S411" i="5"/>
  <c r="S431" i="5"/>
  <c r="S410" i="5"/>
  <c r="S456" i="5"/>
  <c r="S447" i="5"/>
  <c r="S480" i="5"/>
  <c r="I973" i="5"/>
  <c r="H636" i="5"/>
  <c r="H973" i="5"/>
  <c r="R973" i="5"/>
  <c r="I664" i="5"/>
  <c r="H664" i="5"/>
  <c r="J973" i="5"/>
  <c r="S592" i="5"/>
  <c r="S596" i="5"/>
  <c r="S584" i="5"/>
  <c r="S518" i="5"/>
  <c r="S343" i="5"/>
  <c r="R969" i="5"/>
  <c r="R858" i="5"/>
  <c r="I837" i="5"/>
  <c r="J761" i="5"/>
  <c r="F664" i="5"/>
  <c r="F953" i="5"/>
  <c r="J664" i="5"/>
  <c r="I953" i="5"/>
  <c r="I815" i="5"/>
  <c r="H738" i="5"/>
  <c r="H564" i="5"/>
  <c r="R953" i="5"/>
  <c r="R815" i="5"/>
  <c r="J738" i="5"/>
  <c r="I564" i="5"/>
  <c r="J564" i="5"/>
  <c r="F968" i="5"/>
  <c r="J658" i="5"/>
  <c r="H968" i="5"/>
  <c r="I636" i="5"/>
  <c r="I1001" i="5"/>
  <c r="I968" i="5"/>
  <c r="J968" i="5"/>
  <c r="I658" i="5"/>
  <c r="R1001" i="5"/>
  <c r="R838" i="5"/>
  <c r="J449" i="5"/>
  <c r="H449" i="5"/>
  <c r="R249" i="5"/>
  <c r="I858" i="5"/>
  <c r="I449" i="5"/>
  <c r="R560" i="5"/>
  <c r="F858" i="5"/>
  <c r="R732" i="5"/>
  <c r="F753" i="5"/>
  <c r="H732" i="5"/>
  <c r="H548" i="5"/>
  <c r="F449" i="5"/>
  <c r="H560" i="5"/>
  <c r="I548" i="5"/>
  <c r="I560" i="5"/>
  <c r="J548" i="5"/>
  <c r="J858" i="5"/>
  <c r="F548" i="5"/>
  <c r="J560" i="5"/>
  <c r="R785" i="5"/>
  <c r="H562" i="5"/>
  <c r="F682" i="5"/>
  <c r="I630" i="5"/>
  <c r="H389" i="5"/>
  <c r="J389" i="5"/>
  <c r="F703" i="5"/>
  <c r="R761" i="5"/>
  <c r="R389" i="5"/>
  <c r="F785" i="5"/>
  <c r="F761" i="5"/>
  <c r="H785" i="5"/>
  <c r="H761" i="5"/>
  <c r="F928" i="5"/>
  <c r="I785" i="5"/>
  <c r="I761" i="5"/>
  <c r="J588" i="5"/>
  <c r="H588" i="5"/>
  <c r="R877" i="5"/>
  <c r="I588" i="5"/>
  <c r="F658" i="5"/>
  <c r="R108" i="5"/>
  <c r="J682" i="5"/>
  <c r="R748" i="5"/>
  <c r="H634" i="5"/>
  <c r="R405" i="5"/>
  <c r="I682" i="5"/>
  <c r="H682" i="5"/>
  <c r="J405" i="5"/>
  <c r="I634" i="5"/>
  <c r="H405" i="5"/>
  <c r="I618" i="5"/>
  <c r="I582" i="5"/>
  <c r="R433" i="5"/>
  <c r="H401" i="5"/>
  <c r="I822" i="5"/>
  <c r="H582" i="5"/>
  <c r="R401" i="5"/>
  <c r="J433" i="5"/>
  <c r="F822" i="5"/>
  <c r="R822" i="5"/>
  <c r="R381" i="5"/>
  <c r="I482" i="5"/>
  <c r="R794" i="5"/>
  <c r="I594" i="5"/>
  <c r="F794" i="5"/>
  <c r="H869" i="5"/>
  <c r="H433" i="5"/>
  <c r="I794" i="5"/>
  <c r="F869" i="5"/>
  <c r="I869" i="5"/>
  <c r="R869" i="5"/>
  <c r="H928" i="5"/>
  <c r="I706" i="5"/>
  <c r="J706" i="5"/>
  <c r="I928" i="5"/>
  <c r="H753" i="5"/>
  <c r="J666" i="5"/>
  <c r="H706" i="5"/>
  <c r="I666" i="5"/>
  <c r="R377" i="5"/>
  <c r="R928" i="5"/>
  <c r="I753" i="5"/>
  <c r="R706" i="5"/>
  <c r="J753" i="5"/>
  <c r="H586" i="5"/>
  <c r="J630" i="5"/>
  <c r="H666" i="5"/>
  <c r="F666" i="5"/>
  <c r="H855" i="5"/>
  <c r="R740" i="5"/>
  <c r="J425" i="5"/>
  <c r="J397" i="5"/>
  <c r="R965" i="5"/>
  <c r="F838" i="5"/>
  <c r="F803" i="5"/>
  <c r="I566" i="5"/>
  <c r="J855" i="5"/>
  <c r="R566" i="5"/>
  <c r="I874" i="5"/>
  <c r="F724" i="5"/>
  <c r="H566" i="5"/>
  <c r="R855" i="5"/>
  <c r="J578" i="5"/>
  <c r="I965" i="5"/>
  <c r="F874" i="5"/>
  <c r="R716" i="5"/>
  <c r="F510" i="5"/>
  <c r="J566" i="5"/>
  <c r="I855" i="5"/>
  <c r="H716" i="5"/>
  <c r="H578" i="5"/>
  <c r="R397" i="5"/>
  <c r="H425" i="5"/>
  <c r="H397" i="5"/>
  <c r="I716" i="5"/>
  <c r="R81" i="5"/>
  <c r="I510" i="5"/>
  <c r="R425" i="5"/>
  <c r="F861" i="5"/>
  <c r="R874" i="5"/>
  <c r="F769" i="5"/>
  <c r="R743" i="5"/>
  <c r="I574" i="5"/>
  <c r="R417" i="5"/>
  <c r="J421" i="5"/>
  <c r="F626" i="5"/>
  <c r="R989" i="5"/>
  <c r="I960" i="5"/>
  <c r="H861" i="5"/>
  <c r="H769" i="5"/>
  <c r="I743" i="5"/>
  <c r="I626" i="5"/>
  <c r="H630" i="5"/>
  <c r="H421" i="5"/>
  <c r="J626" i="5"/>
  <c r="J960" i="5"/>
  <c r="J861" i="5"/>
  <c r="I769" i="5"/>
  <c r="I735" i="5"/>
  <c r="J743" i="5"/>
  <c r="I542" i="5"/>
  <c r="J417" i="5"/>
  <c r="R182" i="5"/>
  <c r="R202" i="5"/>
  <c r="I989" i="5"/>
  <c r="R960" i="5"/>
  <c r="I861" i="5"/>
  <c r="J769" i="5"/>
  <c r="J735" i="5"/>
  <c r="R320" i="5"/>
  <c r="R861" i="5"/>
  <c r="R724" i="5"/>
  <c r="I703" i="5"/>
  <c r="R704" i="5"/>
  <c r="F743" i="5"/>
  <c r="R194" i="5"/>
  <c r="I969" i="5"/>
  <c r="F735" i="5"/>
  <c r="J703" i="5"/>
  <c r="H626" i="5"/>
  <c r="H574" i="5"/>
  <c r="R421" i="5"/>
  <c r="H417" i="5"/>
  <c r="H542" i="5"/>
  <c r="R780" i="5"/>
  <c r="I620" i="5"/>
  <c r="H656" i="5"/>
  <c r="F800" i="5"/>
  <c r="J800" i="5"/>
  <c r="F578" i="5"/>
  <c r="R578" i="5"/>
  <c r="F853" i="5"/>
  <c r="H620" i="5"/>
  <c r="R409" i="5"/>
  <c r="J409" i="5"/>
  <c r="R289" i="5"/>
  <c r="R68" i="5"/>
  <c r="I957" i="5"/>
  <c r="F957" i="5"/>
  <c r="I803" i="5"/>
  <c r="R957" i="5"/>
  <c r="H957" i="5"/>
  <c r="J803" i="5"/>
  <c r="R803" i="5"/>
  <c r="I877" i="5"/>
  <c r="H853" i="5"/>
  <c r="R698" i="5"/>
  <c r="R413" i="5"/>
  <c r="R594" i="5"/>
  <c r="J698" i="5"/>
  <c r="R626" i="5"/>
  <c r="R658" i="5"/>
  <c r="R164" i="5"/>
  <c r="H794" i="5"/>
  <c r="J794" i="5"/>
  <c r="F630" i="5"/>
  <c r="F594" i="5"/>
  <c r="I853" i="5"/>
  <c r="R901" i="5"/>
  <c r="R696" i="5"/>
  <c r="H650" i="5"/>
  <c r="H594" i="5"/>
  <c r="H393" i="5"/>
  <c r="F973" i="5"/>
  <c r="H837" i="5"/>
  <c r="F837" i="5"/>
  <c r="F917" i="5"/>
  <c r="I917" i="5"/>
  <c r="R853" i="5"/>
  <c r="I698" i="5"/>
  <c r="H696" i="5"/>
  <c r="J393" i="5"/>
  <c r="F566" i="5"/>
  <c r="H822" i="5"/>
  <c r="J822" i="5"/>
  <c r="R917" i="5"/>
  <c r="I665" i="5"/>
  <c r="J413" i="5"/>
  <c r="R564" i="5"/>
  <c r="F564" i="5"/>
  <c r="R292" i="5"/>
  <c r="R230" i="5"/>
  <c r="F877" i="5"/>
  <c r="F960" i="5"/>
  <c r="R179" i="5"/>
  <c r="R97" i="5"/>
  <c r="R300" i="5"/>
  <c r="R316" i="5"/>
  <c r="H877" i="5"/>
  <c r="H901" i="5"/>
  <c r="J594" i="5"/>
  <c r="R226" i="5"/>
  <c r="F901" i="5"/>
  <c r="H698" i="5"/>
  <c r="H413" i="5"/>
  <c r="R42" i="5"/>
  <c r="R85" i="5"/>
  <c r="H780" i="5"/>
  <c r="I780" i="5"/>
  <c r="J780" i="5"/>
  <c r="F780" i="5"/>
  <c r="J993" i="5"/>
  <c r="H993" i="5"/>
  <c r="F993" i="5"/>
  <c r="R618" i="5"/>
  <c r="F618" i="5"/>
  <c r="J618" i="5"/>
  <c r="J815" i="5"/>
  <c r="H815" i="5"/>
  <c r="R800" i="5"/>
  <c r="I800" i="5"/>
  <c r="I429" i="5"/>
  <c r="F429" i="5"/>
  <c r="R152" i="5"/>
  <c r="J929" i="5"/>
  <c r="H929" i="5"/>
  <c r="F929" i="5"/>
  <c r="J874" i="5"/>
  <c r="H874" i="5"/>
  <c r="H965" i="5"/>
  <c r="F965" i="5"/>
  <c r="J965" i="5"/>
  <c r="H760" i="5"/>
  <c r="F760" i="5"/>
  <c r="I760" i="5"/>
  <c r="J760" i="5"/>
  <c r="I696" i="5"/>
  <c r="F696" i="5"/>
  <c r="J562" i="5"/>
  <c r="F562" i="5"/>
  <c r="R562" i="5"/>
  <c r="I409" i="5"/>
  <c r="F409" i="5"/>
  <c r="R283" i="5"/>
  <c r="I724" i="5"/>
  <c r="J724" i="5"/>
  <c r="J732" i="5"/>
  <c r="I732" i="5"/>
  <c r="J989" i="5"/>
  <c r="H989" i="5"/>
  <c r="F989" i="5"/>
  <c r="R582" i="5"/>
  <c r="J582" i="5"/>
  <c r="F582" i="5"/>
  <c r="R351" i="5"/>
  <c r="R265" i="5"/>
  <c r="R703" i="5"/>
  <c r="H703" i="5"/>
  <c r="R238" i="5"/>
  <c r="R279" i="5"/>
  <c r="R276" i="5"/>
  <c r="F1001" i="5"/>
  <c r="J1001" i="5"/>
  <c r="H1001" i="5"/>
  <c r="J869" i="5"/>
  <c r="H736" i="5"/>
  <c r="I736" i="5"/>
  <c r="J736" i="5"/>
  <c r="F736" i="5"/>
  <c r="J838" i="5"/>
  <c r="H838" i="5"/>
  <c r="H740" i="5"/>
  <c r="I740" i="5"/>
  <c r="J740" i="5"/>
  <c r="F740" i="5"/>
  <c r="R634" i="5"/>
  <c r="F634" i="5"/>
  <c r="J634" i="5"/>
  <c r="I433" i="5"/>
  <c r="F433" i="5"/>
  <c r="I401" i="5"/>
  <c r="F401" i="5"/>
  <c r="I738" i="5"/>
  <c r="F738" i="5"/>
  <c r="R588" i="5"/>
  <c r="F588" i="5"/>
  <c r="R248" i="5"/>
  <c r="R263" i="5"/>
  <c r="R586" i="5"/>
  <c r="J586" i="5"/>
  <c r="F586" i="5"/>
  <c r="R143" i="5"/>
  <c r="I648" i="5"/>
  <c r="F648" i="5"/>
  <c r="R648" i="5"/>
  <c r="J648" i="5"/>
  <c r="J620" i="5"/>
  <c r="R620" i="5"/>
  <c r="F620" i="5"/>
  <c r="R650" i="5"/>
  <c r="I650" i="5"/>
  <c r="F650" i="5"/>
  <c r="I393" i="5"/>
  <c r="F393" i="5"/>
  <c r="R273" i="5"/>
  <c r="I421" i="5"/>
  <c r="F421" i="5"/>
  <c r="R198" i="5"/>
  <c r="H917" i="5"/>
  <c r="J917" i="5"/>
  <c r="R670" i="5"/>
  <c r="J670" i="5"/>
  <c r="I670" i="5"/>
  <c r="H670" i="5"/>
  <c r="F670" i="5"/>
  <c r="R735" i="5"/>
  <c r="H735" i="5"/>
  <c r="J574" i="5"/>
  <c r="F574" i="5"/>
  <c r="R574" i="5"/>
  <c r="J636" i="5"/>
  <c r="R636" i="5"/>
  <c r="F636" i="5"/>
  <c r="I656" i="5"/>
  <c r="R656" i="5"/>
  <c r="J656" i="5"/>
  <c r="F656" i="5"/>
  <c r="J458" i="5"/>
  <c r="H458" i="5"/>
  <c r="F458" i="5"/>
  <c r="R458" i="5"/>
  <c r="I425" i="5"/>
  <c r="F425" i="5"/>
  <c r="R291" i="5"/>
  <c r="H748" i="5"/>
  <c r="F748" i="5"/>
  <c r="J748" i="5"/>
  <c r="I748" i="5"/>
  <c r="H665" i="5"/>
  <c r="J665" i="5"/>
  <c r="F665" i="5"/>
  <c r="R665" i="5"/>
  <c r="H803" i="5"/>
  <c r="J510" i="5"/>
  <c r="R510" i="5"/>
  <c r="H510" i="5"/>
  <c r="I389" i="5"/>
  <c r="F389" i="5"/>
  <c r="I405" i="5"/>
  <c r="F405" i="5"/>
  <c r="I397" i="5"/>
  <c r="F397" i="5"/>
  <c r="I704" i="5"/>
  <c r="J704" i="5"/>
  <c r="F704" i="5"/>
  <c r="J969" i="5"/>
  <c r="H969" i="5"/>
  <c r="F969" i="5"/>
  <c r="H752" i="5"/>
  <c r="J752" i="5"/>
  <c r="I752" i="5"/>
  <c r="F752" i="5"/>
  <c r="H482" i="5"/>
  <c r="F482" i="5"/>
  <c r="R482" i="5"/>
  <c r="J482" i="5"/>
  <c r="I417" i="5"/>
  <c r="F417" i="5"/>
  <c r="I413" i="5"/>
  <c r="F413" i="5"/>
  <c r="H978" i="5"/>
  <c r="F978" i="5"/>
  <c r="R978" i="5"/>
  <c r="J978" i="5"/>
  <c r="I978" i="5"/>
  <c r="H974" i="5"/>
  <c r="F974" i="5"/>
  <c r="R974" i="5"/>
  <c r="J974" i="5"/>
  <c r="I974" i="5"/>
  <c r="R918" i="5"/>
  <c r="J918" i="5"/>
  <c r="I918" i="5"/>
  <c r="F918" i="5"/>
  <c r="H918" i="5"/>
  <c r="R900" i="5"/>
  <c r="I900" i="5"/>
  <c r="J900" i="5"/>
  <c r="H900" i="5"/>
  <c r="F900" i="5"/>
  <c r="R856" i="5"/>
  <c r="I856" i="5"/>
  <c r="J856" i="5"/>
  <c r="H856" i="5"/>
  <c r="F856" i="5"/>
  <c r="R849" i="5"/>
  <c r="I849" i="5"/>
  <c r="H849" i="5"/>
  <c r="F849" i="5"/>
  <c r="J849" i="5"/>
  <c r="I655" i="5"/>
  <c r="H655" i="5"/>
  <c r="F655" i="5"/>
  <c r="R655" i="5"/>
  <c r="J655" i="5"/>
  <c r="I623" i="5"/>
  <c r="H623" i="5"/>
  <c r="F623" i="5"/>
  <c r="R623" i="5"/>
  <c r="J623" i="5"/>
  <c r="I591" i="5"/>
  <c r="H591" i="5"/>
  <c r="F591" i="5"/>
  <c r="R591" i="5"/>
  <c r="J591" i="5"/>
  <c r="R581" i="5"/>
  <c r="J581" i="5"/>
  <c r="F581" i="5"/>
  <c r="I581" i="5"/>
  <c r="H581" i="5"/>
  <c r="R569" i="5"/>
  <c r="J569" i="5"/>
  <c r="F569" i="5"/>
  <c r="I569" i="5"/>
  <c r="H569" i="5"/>
  <c r="R553" i="5"/>
  <c r="J553" i="5"/>
  <c r="F553" i="5"/>
  <c r="I553" i="5"/>
  <c r="H553" i="5"/>
  <c r="F515" i="5"/>
  <c r="R515" i="5"/>
  <c r="J515" i="5"/>
  <c r="I515" i="5"/>
  <c r="H515" i="5"/>
  <c r="I472" i="5"/>
  <c r="H472" i="5"/>
  <c r="F472" i="5"/>
  <c r="R472" i="5"/>
  <c r="J472" i="5"/>
  <c r="R453" i="5"/>
  <c r="J453" i="5"/>
  <c r="F453" i="5"/>
  <c r="I453" i="5"/>
  <c r="H453" i="5"/>
  <c r="F507" i="5"/>
  <c r="R507" i="5"/>
  <c r="J507" i="5"/>
  <c r="I507" i="5"/>
  <c r="H507" i="5"/>
  <c r="F455" i="5"/>
  <c r="J455" i="5"/>
  <c r="I455" i="5"/>
  <c r="H455" i="5"/>
  <c r="R455" i="5"/>
  <c r="F527" i="5"/>
  <c r="R527" i="5"/>
  <c r="J527" i="5"/>
  <c r="I527" i="5"/>
  <c r="H527" i="5"/>
  <c r="F495" i="5"/>
  <c r="R495" i="5"/>
  <c r="J495" i="5"/>
  <c r="I495" i="5"/>
  <c r="H495" i="5"/>
  <c r="I452" i="5"/>
  <c r="H452" i="5"/>
  <c r="R452" i="5"/>
  <c r="J452" i="5"/>
  <c r="F452" i="5"/>
  <c r="R364" i="5"/>
  <c r="R326" i="5"/>
  <c r="R380" i="5"/>
  <c r="R360" i="5"/>
  <c r="R341" i="5"/>
  <c r="R310" i="5"/>
  <c r="R286" i="5"/>
  <c r="R278" i="5"/>
  <c r="R270" i="5"/>
  <c r="R262" i="5"/>
  <c r="R255" i="5"/>
  <c r="R247" i="5"/>
  <c r="R239" i="5"/>
  <c r="R231" i="5"/>
  <c r="R223" i="5"/>
  <c r="R215" i="5"/>
  <c r="R125" i="5"/>
  <c r="R388" i="5"/>
  <c r="J388" i="5"/>
  <c r="I388" i="5"/>
  <c r="H388" i="5"/>
  <c r="F388" i="5"/>
  <c r="R191" i="5"/>
  <c r="R109" i="5"/>
  <c r="R98" i="5"/>
  <c r="D17" i="6"/>
  <c r="H998" i="5"/>
  <c r="F998" i="5"/>
  <c r="R998" i="5"/>
  <c r="J998" i="5"/>
  <c r="I998" i="5"/>
  <c r="R897" i="5"/>
  <c r="I897" i="5"/>
  <c r="H897" i="5"/>
  <c r="F897" i="5"/>
  <c r="J897" i="5"/>
  <c r="R886" i="5"/>
  <c r="I886" i="5"/>
  <c r="F886" i="5"/>
  <c r="J886" i="5"/>
  <c r="H886" i="5"/>
  <c r="H990" i="5"/>
  <c r="F990" i="5"/>
  <c r="R990" i="5"/>
  <c r="J990" i="5"/>
  <c r="I990" i="5"/>
  <c r="R881" i="5"/>
  <c r="I881" i="5"/>
  <c r="H881" i="5"/>
  <c r="F881" i="5"/>
  <c r="J881" i="5"/>
  <c r="R898" i="5"/>
  <c r="J898" i="5"/>
  <c r="I898" i="5"/>
  <c r="F898" i="5"/>
  <c r="H898" i="5"/>
  <c r="R844" i="5"/>
  <c r="I844" i="5"/>
  <c r="H844" i="5"/>
  <c r="J844" i="5"/>
  <c r="F844" i="5"/>
  <c r="J809" i="5"/>
  <c r="I809" i="5"/>
  <c r="F809" i="5"/>
  <c r="R809" i="5"/>
  <c r="H809" i="5"/>
  <c r="R854" i="5"/>
  <c r="I854" i="5"/>
  <c r="F854" i="5"/>
  <c r="J854" i="5"/>
  <c r="H854" i="5"/>
  <c r="R893" i="5"/>
  <c r="I893" i="5"/>
  <c r="J893" i="5"/>
  <c r="H893" i="5"/>
  <c r="F893" i="5"/>
  <c r="J681" i="5"/>
  <c r="I681" i="5"/>
  <c r="F681" i="5"/>
  <c r="R681" i="5"/>
  <c r="H681" i="5"/>
  <c r="I651" i="5"/>
  <c r="H651" i="5"/>
  <c r="F651" i="5"/>
  <c r="R651" i="5"/>
  <c r="J651" i="5"/>
  <c r="I619" i="5"/>
  <c r="H619" i="5"/>
  <c r="F619" i="5"/>
  <c r="R619" i="5"/>
  <c r="J619" i="5"/>
  <c r="I587" i="5"/>
  <c r="H587" i="5"/>
  <c r="F587" i="5"/>
  <c r="R587" i="5"/>
  <c r="J587" i="5"/>
  <c r="R577" i="5"/>
  <c r="J577" i="5"/>
  <c r="F577" i="5"/>
  <c r="I577" i="5"/>
  <c r="H577" i="5"/>
  <c r="H563" i="5"/>
  <c r="F563" i="5"/>
  <c r="R563" i="5"/>
  <c r="J563" i="5"/>
  <c r="I563" i="5"/>
  <c r="I520" i="5"/>
  <c r="H520" i="5"/>
  <c r="F520" i="5"/>
  <c r="R520" i="5"/>
  <c r="J520" i="5"/>
  <c r="F523" i="5"/>
  <c r="R523" i="5"/>
  <c r="J523" i="5"/>
  <c r="I523" i="5"/>
  <c r="H523" i="5"/>
  <c r="I524" i="5"/>
  <c r="H524" i="5"/>
  <c r="J524" i="5"/>
  <c r="F524" i="5"/>
  <c r="R524" i="5"/>
  <c r="I508" i="5"/>
  <c r="H508" i="5"/>
  <c r="J508" i="5"/>
  <c r="F508" i="5"/>
  <c r="R508" i="5"/>
  <c r="I492" i="5"/>
  <c r="H492" i="5"/>
  <c r="J492" i="5"/>
  <c r="F492" i="5"/>
  <c r="R492" i="5"/>
  <c r="I476" i="5"/>
  <c r="H476" i="5"/>
  <c r="J476" i="5"/>
  <c r="F476" i="5"/>
  <c r="R476" i="5"/>
  <c r="R384" i="5"/>
  <c r="J384" i="5"/>
  <c r="I384" i="5"/>
  <c r="H384" i="5"/>
  <c r="F384" i="5"/>
  <c r="R348" i="5"/>
  <c r="R172" i="5"/>
  <c r="R314" i="5"/>
  <c r="R207" i="5"/>
  <c r="R165" i="5"/>
  <c r="R913" i="5"/>
  <c r="I913" i="5"/>
  <c r="H913" i="5"/>
  <c r="F913" i="5"/>
  <c r="J913" i="5"/>
  <c r="F958" i="5"/>
  <c r="R958" i="5"/>
  <c r="J958" i="5"/>
  <c r="I958" i="5"/>
  <c r="H958" i="5"/>
  <c r="R916" i="5"/>
  <c r="I916" i="5"/>
  <c r="J916" i="5"/>
  <c r="H916" i="5"/>
  <c r="F916" i="5"/>
  <c r="J971" i="5"/>
  <c r="I971" i="5"/>
  <c r="H971" i="5"/>
  <c r="R971" i="5"/>
  <c r="F971" i="5"/>
  <c r="F823" i="5"/>
  <c r="R823" i="5"/>
  <c r="I823" i="5"/>
  <c r="J823" i="5"/>
  <c r="H823" i="5"/>
  <c r="I643" i="5"/>
  <c r="H643" i="5"/>
  <c r="F643" i="5"/>
  <c r="R643" i="5"/>
  <c r="J643"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I488" i="5"/>
  <c r="H488" i="5"/>
  <c r="F488" i="5"/>
  <c r="R488" i="5"/>
  <c r="J488" i="5"/>
  <c r="F950" i="5"/>
  <c r="R950" i="5"/>
  <c r="I950" i="5"/>
  <c r="H950" i="5"/>
  <c r="J950" i="5"/>
  <c r="F946" i="5"/>
  <c r="R946" i="5"/>
  <c r="H946" i="5"/>
  <c r="J946" i="5"/>
  <c r="I946" i="5"/>
  <c r="R870" i="5"/>
  <c r="I870" i="5"/>
  <c r="F870" i="5"/>
  <c r="J870" i="5"/>
  <c r="H870" i="5"/>
  <c r="I663" i="5"/>
  <c r="H663" i="5"/>
  <c r="F663" i="5"/>
  <c r="R663" i="5"/>
  <c r="J663" i="5"/>
  <c r="I631" i="5"/>
  <c r="H631" i="5"/>
  <c r="F631" i="5"/>
  <c r="R631" i="5"/>
  <c r="J631" i="5"/>
  <c r="I504" i="5"/>
  <c r="H504" i="5"/>
  <c r="F504" i="5"/>
  <c r="R504" i="5"/>
  <c r="J504" i="5"/>
  <c r="F479" i="5"/>
  <c r="R479" i="5"/>
  <c r="J479" i="5"/>
  <c r="I479" i="5"/>
  <c r="H479" i="5"/>
  <c r="R428" i="5"/>
  <c r="J428" i="5"/>
  <c r="I428" i="5"/>
  <c r="H428" i="5"/>
  <c r="F428" i="5"/>
  <c r="R396" i="5"/>
  <c r="J396" i="5"/>
  <c r="I396" i="5"/>
  <c r="H396" i="5"/>
  <c r="F396" i="5"/>
  <c r="R203" i="5"/>
  <c r="R113" i="5"/>
  <c r="R133" i="5"/>
  <c r="R180" i="5"/>
  <c r="F67" i="6"/>
  <c r="D41" i="6"/>
  <c r="D36" i="6"/>
  <c r="D51" i="6"/>
  <c r="D45" i="6"/>
  <c r="F66" i="6"/>
  <c r="D50" i="6"/>
  <c r="F954" i="5"/>
  <c r="R954" i="5"/>
  <c r="J954" i="5"/>
  <c r="I954" i="5"/>
  <c r="H954" i="5"/>
  <c r="J975" i="5"/>
  <c r="I975" i="5"/>
  <c r="H975" i="5"/>
  <c r="F975" i="5"/>
  <c r="R975" i="5"/>
  <c r="R852" i="5"/>
  <c r="I852" i="5"/>
  <c r="H852" i="5"/>
  <c r="F852" i="5"/>
  <c r="J852" i="5"/>
  <c r="R845" i="5"/>
  <c r="I845" i="5"/>
  <c r="J845" i="5"/>
  <c r="H845" i="5"/>
  <c r="F845" i="5"/>
  <c r="H966" i="5"/>
  <c r="F966" i="5"/>
  <c r="R966" i="5"/>
  <c r="J966" i="5"/>
  <c r="I966" i="5"/>
  <c r="R865" i="5"/>
  <c r="I865" i="5"/>
  <c r="H865" i="5"/>
  <c r="F865" i="5"/>
  <c r="J865" i="5"/>
  <c r="I639" i="5"/>
  <c r="H639" i="5"/>
  <c r="F639" i="5"/>
  <c r="R639" i="5"/>
  <c r="J639" i="5"/>
  <c r="I607" i="5"/>
  <c r="H607" i="5"/>
  <c r="F607" i="5"/>
  <c r="R607" i="5"/>
  <c r="J607" i="5"/>
  <c r="R561" i="5"/>
  <c r="J561" i="5"/>
  <c r="F561" i="5"/>
  <c r="I561" i="5"/>
  <c r="H561" i="5"/>
  <c r="F531" i="5"/>
  <c r="R531" i="5"/>
  <c r="J531" i="5"/>
  <c r="I531" i="5"/>
  <c r="H531" i="5"/>
  <c r="F459" i="5"/>
  <c r="R459" i="5"/>
  <c r="J459" i="5"/>
  <c r="I459" i="5"/>
  <c r="H459" i="5"/>
  <c r="F503" i="5"/>
  <c r="R503" i="5"/>
  <c r="H503" i="5"/>
  <c r="J503" i="5"/>
  <c r="I503" i="5"/>
  <c r="R461" i="5"/>
  <c r="J461" i="5"/>
  <c r="F461" i="5"/>
  <c r="I461" i="5"/>
  <c r="H461" i="5"/>
  <c r="F511" i="5"/>
  <c r="R511" i="5"/>
  <c r="J511" i="5"/>
  <c r="I511" i="5"/>
  <c r="H511" i="5"/>
  <c r="F463" i="5"/>
  <c r="R463" i="5"/>
  <c r="J463" i="5"/>
  <c r="I463" i="5"/>
  <c r="H463" i="5"/>
  <c r="H571" i="5"/>
  <c r="F571" i="5"/>
  <c r="R571" i="5"/>
  <c r="J571" i="5"/>
  <c r="I571" i="5"/>
  <c r="R332" i="5"/>
  <c r="R352" i="5"/>
  <c r="R376" i="5"/>
  <c r="R372" i="5"/>
  <c r="R353" i="5"/>
  <c r="R328" i="5"/>
  <c r="R282" i="5"/>
  <c r="R274" i="5"/>
  <c r="R266" i="5"/>
  <c r="R259" i="5"/>
  <c r="R251" i="5"/>
  <c r="R243" i="5"/>
  <c r="R235" i="5"/>
  <c r="R227" i="5"/>
  <c r="R219" i="5"/>
  <c r="R211" i="5"/>
  <c r="R368" i="5"/>
  <c r="R345" i="5"/>
  <c r="R183" i="5"/>
  <c r="R195" i="5"/>
  <c r="R136" i="5"/>
  <c r="R902" i="5"/>
  <c r="I902" i="5"/>
  <c r="F902" i="5"/>
  <c r="J902" i="5"/>
  <c r="H902" i="5"/>
  <c r="F942" i="5"/>
  <c r="R942" i="5"/>
  <c r="I942" i="5"/>
  <c r="J942" i="5"/>
  <c r="H942" i="5"/>
  <c r="R857" i="5"/>
  <c r="I857" i="5"/>
  <c r="H857" i="5"/>
  <c r="F857" i="5"/>
  <c r="J857" i="5"/>
  <c r="R860" i="5"/>
  <c r="I860" i="5"/>
  <c r="H860" i="5"/>
  <c r="J860" i="5"/>
  <c r="F860" i="5"/>
  <c r="F839" i="5"/>
  <c r="R839" i="5"/>
  <c r="I839" i="5"/>
  <c r="J839" i="5"/>
  <c r="H839" i="5"/>
  <c r="H804" i="5"/>
  <c r="R804" i="5"/>
  <c r="J804" i="5"/>
  <c r="I804" i="5"/>
  <c r="F804" i="5"/>
  <c r="I611" i="5"/>
  <c r="H611" i="5"/>
  <c r="F611" i="5"/>
  <c r="R611" i="5"/>
  <c r="J611" i="5"/>
  <c r="J673" i="5"/>
  <c r="I673" i="5"/>
  <c r="R673" i="5"/>
  <c r="H673" i="5"/>
  <c r="F673" i="5"/>
  <c r="R653" i="5"/>
  <c r="J653" i="5"/>
  <c r="I653" i="5"/>
  <c r="H653" i="5"/>
  <c r="F653" i="5"/>
  <c r="R637" i="5"/>
  <c r="J637" i="5"/>
  <c r="I637" i="5"/>
  <c r="H637" i="5"/>
  <c r="F637" i="5"/>
  <c r="R621" i="5"/>
  <c r="J621" i="5"/>
  <c r="I621" i="5"/>
  <c r="H621" i="5"/>
  <c r="F621" i="5"/>
  <c r="R605" i="5"/>
  <c r="J605" i="5"/>
  <c r="I605" i="5"/>
  <c r="H605" i="5"/>
  <c r="F605" i="5"/>
  <c r="R589" i="5"/>
  <c r="J589" i="5"/>
  <c r="I589" i="5"/>
  <c r="H589" i="5"/>
  <c r="F589" i="5"/>
  <c r="H551" i="5"/>
  <c r="F551" i="5"/>
  <c r="R551" i="5"/>
  <c r="J551" i="5"/>
  <c r="I551" i="5"/>
  <c r="F487" i="5"/>
  <c r="R487" i="5"/>
  <c r="H487" i="5"/>
  <c r="J487" i="5"/>
  <c r="I487" i="5"/>
  <c r="H543" i="5"/>
  <c r="F543" i="5"/>
  <c r="R543" i="5"/>
  <c r="J543" i="5"/>
  <c r="I543" i="5"/>
  <c r="I448" i="5"/>
  <c r="R448" i="5"/>
  <c r="J448" i="5"/>
  <c r="H448" i="5"/>
  <c r="F448" i="5"/>
  <c r="R446" i="5"/>
  <c r="J446" i="5"/>
  <c r="I446" i="5"/>
  <c r="H446" i="5"/>
  <c r="F446" i="5"/>
  <c r="R361" i="5"/>
  <c r="R117" i="5"/>
  <c r="A27" i="6"/>
  <c r="B53" i="4"/>
  <c r="A37" i="6"/>
  <c r="B65" i="4"/>
  <c r="A47" i="6"/>
  <c r="B71" i="4"/>
  <c r="A52" i="6"/>
  <c r="B59" i="4"/>
  <c r="A42" i="6"/>
  <c r="D42" i="6"/>
  <c r="F68" i="6"/>
  <c r="D52" i="6"/>
  <c r="D37" i="6"/>
  <c r="H994" i="5"/>
  <c r="F994" i="5"/>
  <c r="R994" i="5"/>
  <c r="J994" i="5"/>
  <c r="I994" i="5"/>
  <c r="F827" i="5"/>
  <c r="R827" i="5"/>
  <c r="I827" i="5"/>
  <c r="J827" i="5"/>
  <c r="H827" i="5"/>
  <c r="R565" i="5"/>
  <c r="J565" i="5"/>
  <c r="F565" i="5"/>
  <c r="I565" i="5"/>
  <c r="H565" i="5"/>
  <c r="F451" i="5"/>
  <c r="R451" i="5"/>
  <c r="J451" i="5"/>
  <c r="I451" i="5"/>
  <c r="H451" i="5"/>
  <c r="H547" i="5"/>
  <c r="F547" i="5"/>
  <c r="R547" i="5"/>
  <c r="J547" i="5"/>
  <c r="I547" i="5"/>
  <c r="H535" i="5"/>
  <c r="F535" i="5"/>
  <c r="R535" i="5"/>
  <c r="I535" i="5"/>
  <c r="J535" i="5"/>
  <c r="F475" i="5"/>
  <c r="R475" i="5"/>
  <c r="J475" i="5"/>
  <c r="I475" i="5"/>
  <c r="H475" i="5"/>
  <c r="R420" i="5"/>
  <c r="J420" i="5"/>
  <c r="I420" i="5"/>
  <c r="H420" i="5"/>
  <c r="F420" i="5"/>
  <c r="R412" i="5"/>
  <c r="J412" i="5"/>
  <c r="I412" i="5"/>
  <c r="H412" i="5"/>
  <c r="F412" i="5"/>
  <c r="R356" i="5"/>
  <c r="R344" i="5"/>
  <c r="A15" i="6"/>
  <c r="B33" i="4"/>
  <c r="A20" i="6"/>
  <c r="K68" i="6"/>
  <c r="H982" i="5"/>
  <c r="F982" i="5"/>
  <c r="R982" i="5"/>
  <c r="J982" i="5"/>
  <c r="I982" i="5"/>
  <c r="F938" i="5"/>
  <c r="R938" i="5"/>
  <c r="J938" i="5"/>
  <c r="I938" i="5"/>
  <c r="H938" i="5"/>
  <c r="F962" i="5"/>
  <c r="R962" i="5"/>
  <c r="J962" i="5"/>
  <c r="I962" i="5"/>
  <c r="H962" i="5"/>
  <c r="R914" i="5"/>
  <c r="J914" i="5"/>
  <c r="I914" i="5"/>
  <c r="F914" i="5"/>
  <c r="H914" i="5"/>
  <c r="R878" i="5"/>
  <c r="I878" i="5"/>
  <c r="H878" i="5"/>
  <c r="F878" i="5"/>
  <c r="J878" i="5"/>
  <c r="R833" i="5"/>
  <c r="J833" i="5"/>
  <c r="I833" i="5"/>
  <c r="H833" i="5"/>
  <c r="F833" i="5"/>
  <c r="R825" i="5"/>
  <c r="J825" i="5"/>
  <c r="I825" i="5"/>
  <c r="H825" i="5"/>
  <c r="F825" i="5"/>
  <c r="F831" i="5"/>
  <c r="R831" i="5"/>
  <c r="I831" i="5"/>
  <c r="J831" i="5"/>
  <c r="H831" i="5"/>
  <c r="R956" i="5"/>
  <c r="J956" i="5"/>
  <c r="I956" i="5"/>
  <c r="H956" i="5"/>
  <c r="F956" i="5"/>
  <c r="J797" i="5"/>
  <c r="R797" i="5"/>
  <c r="I797" i="5"/>
  <c r="H797" i="5"/>
  <c r="F797" i="5"/>
  <c r="R904" i="5"/>
  <c r="I904" i="5"/>
  <c r="J904" i="5"/>
  <c r="H904" i="5"/>
  <c r="F904" i="5"/>
  <c r="F819" i="5"/>
  <c r="R819" i="5"/>
  <c r="I819" i="5"/>
  <c r="J819" i="5"/>
  <c r="H819" i="5"/>
  <c r="I659" i="5"/>
  <c r="H659" i="5"/>
  <c r="F659" i="5"/>
  <c r="R659" i="5"/>
  <c r="J659" i="5"/>
  <c r="I627" i="5"/>
  <c r="H627" i="5"/>
  <c r="F627" i="5"/>
  <c r="R627" i="5"/>
  <c r="J627" i="5"/>
  <c r="I595" i="5"/>
  <c r="H595" i="5"/>
  <c r="F595" i="5"/>
  <c r="R595" i="5"/>
  <c r="J59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R585" i="5"/>
  <c r="J585" i="5"/>
  <c r="I585" i="5"/>
  <c r="H585" i="5"/>
  <c r="F585" i="5"/>
  <c r="F499" i="5"/>
  <c r="R499" i="5"/>
  <c r="J499" i="5"/>
  <c r="I499" i="5"/>
  <c r="H499" i="5"/>
  <c r="J540" i="5"/>
  <c r="I540" i="5"/>
  <c r="H540" i="5"/>
  <c r="R540" i="5"/>
  <c r="F540" i="5"/>
  <c r="H567" i="5"/>
  <c r="F567" i="5"/>
  <c r="R567" i="5"/>
  <c r="J567" i="5"/>
  <c r="I567" i="5"/>
  <c r="F491" i="5"/>
  <c r="R491" i="5"/>
  <c r="J491" i="5"/>
  <c r="I491" i="5"/>
  <c r="H491" i="5"/>
  <c r="I583" i="5"/>
  <c r="H583" i="5"/>
  <c r="F583" i="5"/>
  <c r="R583" i="5"/>
  <c r="J583" i="5"/>
  <c r="R340" i="5"/>
  <c r="R302" i="5"/>
  <c r="R161" i="5"/>
  <c r="R149" i="5"/>
  <c r="R187" i="5"/>
  <c r="R146" i="5"/>
  <c r="R294" i="5"/>
  <c r="R94" i="5"/>
  <c r="R298" i="5"/>
  <c r="R176" i="5"/>
  <c r="C16" i="6"/>
  <c r="K67" i="6"/>
  <c r="D16" i="6"/>
  <c r="R909" i="5"/>
  <c r="I909" i="5"/>
  <c r="J909" i="5"/>
  <c r="H909" i="5"/>
  <c r="F909" i="5"/>
  <c r="R840" i="5"/>
  <c r="I840" i="5"/>
  <c r="J840" i="5"/>
  <c r="H840" i="5"/>
  <c r="F840" i="5"/>
  <c r="I599" i="5"/>
  <c r="H599" i="5"/>
  <c r="F599" i="5"/>
  <c r="R599" i="5"/>
  <c r="J599" i="5"/>
  <c r="F483" i="5"/>
  <c r="R483" i="5"/>
  <c r="J483" i="5"/>
  <c r="I483" i="5"/>
  <c r="H483" i="5"/>
  <c r="R444" i="5"/>
  <c r="J444" i="5"/>
  <c r="I444" i="5"/>
  <c r="H444" i="5"/>
  <c r="F444" i="5"/>
  <c r="R436" i="5"/>
  <c r="J436" i="5"/>
  <c r="I436" i="5"/>
  <c r="H436" i="5"/>
  <c r="F436" i="5"/>
  <c r="R404" i="5"/>
  <c r="J404" i="5"/>
  <c r="I404" i="5"/>
  <c r="H404" i="5"/>
  <c r="F404" i="5"/>
  <c r="R392" i="5"/>
  <c r="J392" i="5"/>
  <c r="I392" i="5"/>
  <c r="H392" i="5"/>
  <c r="F392" i="5"/>
  <c r="R140" i="5"/>
  <c r="A26" i="6"/>
  <c r="B70" i="4"/>
  <c r="A51" i="6"/>
  <c r="B52" i="4"/>
  <c r="A36" i="6"/>
  <c r="B58" i="4"/>
  <c r="A41" i="6"/>
  <c r="B64" i="4"/>
  <c r="A46" i="6"/>
  <c r="A14" i="6"/>
  <c r="B32" i="4"/>
  <c r="A19" i="6"/>
  <c r="D15" i="6"/>
  <c r="C15" i="6"/>
  <c r="K66" i="6"/>
  <c r="H970" i="5"/>
  <c r="F970" i="5"/>
  <c r="R970" i="5"/>
  <c r="J970" i="5"/>
  <c r="I970"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X27" i="5"/>
  <c r="X42" i="5"/>
  <c r="X81" i="5"/>
  <c r="X97" i="5"/>
  <c r="X164" i="5"/>
  <c r="X19" i="5"/>
  <c r="X108" i="5"/>
  <c r="H800" i="5"/>
  <c r="E800" i="5"/>
  <c r="X800" i="5"/>
  <c r="AB388" i="5"/>
  <c r="AB398" i="5"/>
  <c r="AB739" i="5"/>
  <c r="AB764" i="5"/>
  <c r="AB772" i="5"/>
  <c r="AB788" i="5"/>
  <c r="AB804" i="5"/>
  <c r="AB808" i="5"/>
  <c r="AB812" i="5"/>
  <c r="AB815" i="5"/>
  <c r="AB817" i="5"/>
  <c r="AB818" i="5"/>
  <c r="AB828" i="5"/>
  <c r="AB830" i="5"/>
  <c r="AB833" i="5"/>
  <c r="AB836" i="5"/>
  <c r="AB839" i="5"/>
  <c r="AB856" i="5"/>
  <c r="AB872" i="5"/>
  <c r="AB886" i="5"/>
  <c r="AB890" i="5"/>
  <c r="AB905" i="5"/>
  <c r="AB906" i="5"/>
  <c r="AB909" i="5"/>
  <c r="AB911" i="5"/>
  <c r="AB918" i="5"/>
  <c r="AB922" i="5"/>
  <c r="AB923" i="5"/>
  <c r="AB926" i="5"/>
  <c r="AB927" i="5"/>
  <c r="AB929" i="5"/>
  <c r="AB936" i="5"/>
  <c r="AB938" i="5"/>
  <c r="AB942" i="5"/>
  <c r="AB948" i="5"/>
  <c r="AB949" i="5"/>
  <c r="AB964" i="5"/>
  <c r="AB965" i="5"/>
  <c r="AB973" i="5"/>
  <c r="AB981" i="5"/>
  <c r="AB992" i="5"/>
  <c r="AB993" i="5"/>
  <c r="AB997" i="5"/>
  <c r="AB1005" i="5"/>
  <c r="AB1017" i="5"/>
  <c r="AB1025" i="5"/>
  <c r="AB1033" i="5"/>
  <c r="AB1048" i="5"/>
  <c r="AB1049" i="5"/>
  <c r="AB1064" i="5"/>
  <c r="AB1077" i="5"/>
  <c r="AB1085" i="5"/>
  <c r="AB1097" i="5"/>
  <c r="AB1113" i="5"/>
  <c r="AB1119" i="5"/>
  <c r="AB1124" i="5"/>
  <c r="AB1145" i="5"/>
  <c r="AB1160" i="5"/>
  <c r="AB1170" i="5"/>
  <c r="AB1177" i="5"/>
  <c r="AB1182" i="5"/>
  <c r="AB1199" i="5"/>
  <c r="AB1202" i="5"/>
  <c r="AB1218" i="5"/>
  <c r="AB1222" i="5"/>
  <c r="AB1234" i="5"/>
  <c r="AB1243" i="5"/>
  <c r="AB1255" i="5"/>
  <c r="AB1258" i="5"/>
  <c r="AB1270" i="5"/>
  <c r="AB1271" i="5"/>
  <c r="AB1275" i="5"/>
  <c r="AB1302" i="5"/>
  <c r="AB1307" i="5"/>
  <c r="AB1344" i="5"/>
  <c r="AB1367" i="5"/>
  <c r="AB1391" i="5"/>
  <c r="AB1396" i="5"/>
  <c r="AB1412" i="5"/>
  <c r="AB1420" i="5"/>
  <c r="AB1435" i="5"/>
  <c r="AB1437" i="5"/>
  <c r="AB1452" i="5"/>
  <c r="AB1456" i="5"/>
  <c r="AB1479" i="5"/>
  <c r="AB1493" i="5"/>
  <c r="AB1501" i="5"/>
  <c r="AB1543" i="5"/>
  <c r="AB1551" i="5"/>
  <c r="AB1555" i="5"/>
  <c r="AB1563" i="5"/>
  <c r="AB1575" i="5"/>
  <c r="AB1583" i="5"/>
  <c r="AB1595" i="5"/>
  <c r="AB1607" i="5"/>
  <c r="AB1615" i="5"/>
  <c r="AB1618" i="5"/>
  <c r="AB1647" i="5"/>
  <c r="AB1650" i="5"/>
  <c r="AB1655" i="5"/>
  <c r="AB1699" i="5"/>
  <c r="AB1756" i="5"/>
  <c r="AB1760" i="5"/>
  <c r="AB1768" i="5"/>
  <c r="AB1772" i="5"/>
  <c r="AB1787" i="5"/>
  <c r="AB1799" i="5"/>
  <c r="AB1853" i="5"/>
  <c r="R267" i="5"/>
  <c r="X267" i="5"/>
  <c r="AB940" i="5"/>
  <c r="AB985" i="5"/>
  <c r="S1045" i="5"/>
  <c r="AB1045" i="5"/>
  <c r="AB1056" i="5"/>
  <c r="S1056" i="5"/>
  <c r="AB1100" i="5"/>
  <c r="S1100" i="5"/>
  <c r="S2238" i="5"/>
  <c r="S2242" i="5"/>
  <c r="S2275" i="5"/>
  <c r="S2276" i="5"/>
  <c r="S2278" i="5"/>
  <c r="S2283" i="5"/>
  <c r="S2284" i="5"/>
  <c r="S2296" i="5"/>
  <c r="S2303" i="5"/>
  <c r="S2307" i="5"/>
  <c r="S2311" i="5"/>
  <c r="S2315" i="5"/>
  <c r="S2319" i="5"/>
  <c r="S2323" i="5"/>
  <c r="S2327" i="5"/>
  <c r="S2341" i="5"/>
  <c r="S2349" i="5"/>
  <c r="S2357" i="5"/>
  <c r="S2365" i="5"/>
  <c r="S2375" i="5"/>
  <c r="S2379" i="5"/>
  <c r="S2387" i="5"/>
  <c r="S2391" i="5"/>
  <c r="S2395" i="5"/>
  <c r="S2399" i="5"/>
  <c r="S2403" i="5"/>
  <c r="S2407" i="5"/>
  <c r="S2415" i="5"/>
  <c r="S2420" i="5"/>
  <c r="S2421" i="5"/>
  <c r="S2426" i="5"/>
  <c r="S2449" i="5"/>
  <c r="S2451" i="5"/>
  <c r="S2466" i="5"/>
  <c r="R177" i="5"/>
  <c r="X177" i="5"/>
  <c r="R252" i="5"/>
  <c r="X252" i="5"/>
  <c r="X300" i="5"/>
  <c r="AB89" i="5"/>
  <c r="AB450" i="5"/>
  <c r="AB823" i="5"/>
  <c r="AB860" i="5"/>
  <c r="AB952" i="5"/>
  <c r="X283" i="5"/>
  <c r="S869" i="5"/>
  <c r="S925" i="5"/>
  <c r="AB925" i="5"/>
  <c r="S992" i="5"/>
  <c r="AB1001" i="5"/>
  <c r="AB1021" i="5"/>
  <c r="AB1041" i="5"/>
  <c r="S1109" i="5"/>
  <c r="AB1109" i="5"/>
  <c r="AB1158" i="5"/>
  <c r="S1158" i="5"/>
  <c r="AB1188" i="5"/>
  <c r="S1188" i="5"/>
  <c r="S1191" i="5"/>
  <c r="AB1191" i="5"/>
  <c r="AB1523" i="5"/>
  <c r="AB1614" i="5"/>
  <c r="AB1685" i="5"/>
  <c r="AB1798" i="5"/>
  <c r="AB1869" i="5"/>
  <c r="AB1879" i="5"/>
  <c r="AB1948" i="5"/>
  <c r="AB1599" i="5"/>
  <c r="AB1687" i="5"/>
  <c r="AB1697" i="5"/>
  <c r="AB1724" i="5"/>
  <c r="AB1871" i="5"/>
  <c r="AB1944" i="5"/>
  <c r="AB1980" i="5"/>
  <c r="AB1322" i="5"/>
  <c r="AB1659" i="5"/>
  <c r="AB1714" i="5"/>
  <c r="AB1780" i="5"/>
  <c r="AB1890" i="5"/>
  <c r="AB1940" i="5"/>
  <c r="AB1512" i="5"/>
  <c r="AB1740" i="5"/>
  <c r="AB1759" i="5"/>
  <c r="AB1771" i="5"/>
  <c r="AB1828" i="5"/>
  <c r="AB1873" i="5"/>
  <c r="AB1965" i="5"/>
  <c r="AB2005" i="5"/>
  <c r="AB1491" i="5"/>
  <c r="AB1639" i="5"/>
  <c r="AB1651" i="5"/>
  <c r="AB1748" i="5"/>
  <c r="AB1783" i="5"/>
  <c r="AB1795" i="5"/>
  <c r="AB1819" i="5"/>
  <c r="AB1842" i="5"/>
  <c r="AB1860" i="5"/>
  <c r="AB1903" i="5"/>
  <c r="AB1924" i="5"/>
  <c r="AB1347" i="5"/>
  <c r="AB1469" i="5"/>
  <c r="AB1483" i="5"/>
  <c r="AB1505" i="5"/>
  <c r="AB1675" i="5"/>
  <c r="AB1824" i="5"/>
  <c r="AB1885" i="5"/>
  <c r="AB1899" i="5"/>
  <c r="AB2000" i="5"/>
  <c r="AB1657" i="5"/>
  <c r="AB1703" i="5"/>
  <c r="AB1744" i="5"/>
  <c r="AB1845" i="5"/>
  <c r="AB1874" i="5"/>
  <c r="AB1897" i="5"/>
  <c r="AB1375" i="5"/>
  <c r="AB1481" i="5"/>
  <c r="AB1572" i="5"/>
  <c r="AB1683" i="5"/>
  <c r="AB1793" i="5"/>
  <c r="AB1806" i="5"/>
  <c r="AB1841" i="5"/>
  <c r="AB1877" i="5"/>
  <c r="AB1905" i="5"/>
  <c r="AB1935" i="5"/>
  <c r="AB1451" i="5"/>
  <c r="AB1524" i="5"/>
  <c r="AB1645" i="5"/>
  <c r="AB1727" i="5"/>
  <c r="AB1751" i="5"/>
  <c r="AB1858" i="5"/>
  <c r="AB1887" i="5"/>
  <c r="AB1968" i="5"/>
  <c r="AB2004" i="5"/>
  <c r="AB196" i="5"/>
  <c r="AB1567" i="5"/>
  <c r="AB1634" i="5"/>
  <c r="AB1653" i="5"/>
  <c r="AB1670" i="5"/>
  <c r="AB1690" i="5"/>
  <c r="AB1698" i="5"/>
  <c r="AB1706" i="5"/>
  <c r="AB1752" i="5"/>
  <c r="AB1781" i="5"/>
  <c r="AB1820" i="5"/>
  <c r="AB1829" i="5"/>
  <c r="AB1863" i="5"/>
  <c r="AB1499" i="5"/>
  <c r="AB1528" i="5"/>
  <c r="AB1587" i="5"/>
  <c r="AB1631" i="5"/>
  <c r="AB1642" i="5"/>
  <c r="AB1679" i="5"/>
  <c r="AB1715" i="5"/>
  <c r="AB1767" i="5"/>
  <c r="AB1803" i="5"/>
  <c r="AB1895" i="5"/>
  <c r="AB1907" i="5"/>
  <c r="AB1925" i="5"/>
  <c r="AB1953" i="5"/>
  <c r="AB178" i="5"/>
  <c r="AB246" i="5"/>
  <c r="S836" i="5"/>
  <c r="AB954" i="5"/>
  <c r="S954" i="5"/>
  <c r="AB961" i="5"/>
  <c r="AB977" i="5"/>
  <c r="AB1037" i="5"/>
  <c r="AB1052" i="5"/>
  <c r="S1061" i="5"/>
  <c r="AB1061" i="5"/>
  <c r="AB1069" i="5"/>
  <c r="AB1116" i="5"/>
  <c r="S1116" i="5"/>
  <c r="S1154" i="5"/>
  <c r="AB1154" i="5"/>
  <c r="AB1167" i="5"/>
  <c r="AB1171" i="5"/>
  <c r="AB1175" i="5"/>
  <c r="AB1187" i="5"/>
  <c r="S1187" i="5"/>
  <c r="S1190" i="5"/>
  <c r="AB1190" i="5"/>
  <c r="AB1207" i="5"/>
  <c r="S1207" i="5"/>
  <c r="S1215" i="5"/>
  <c r="AB1215" i="5"/>
  <c r="AB1220" i="5"/>
  <c r="S1220" i="5"/>
  <c r="AB1225" i="5"/>
  <c r="S1225" i="5"/>
  <c r="S1242" i="5"/>
  <c r="AB1242" i="5"/>
  <c r="AB1246" i="5"/>
  <c r="S1246" i="5"/>
  <c r="S1250" i="5"/>
  <c r="AB1250" i="5"/>
  <c r="S1254" i="5"/>
  <c r="AB1254" i="5"/>
  <c r="S1278" i="5"/>
  <c r="AB1278" i="5"/>
  <c r="S1282" i="5"/>
  <c r="AB1282" i="5"/>
  <c r="S1283" i="5"/>
  <c r="AB1283" i="5"/>
  <c r="S1310" i="5"/>
  <c r="AB1310" i="5"/>
  <c r="AB1314" i="5"/>
  <c r="S1314" i="5"/>
  <c r="S1315" i="5"/>
  <c r="AB1315" i="5"/>
  <c r="S1328" i="5"/>
  <c r="AB1328" i="5"/>
  <c r="AB1329" i="5"/>
  <c r="S1329" i="5"/>
  <c r="AB1342" i="5"/>
  <c r="S1342" i="5"/>
  <c r="AB1346" i="5"/>
  <c r="S1346" i="5"/>
  <c r="S1352" i="5"/>
  <c r="AB1352" i="5"/>
  <c r="AB1376" i="5"/>
  <c r="S1376" i="5"/>
  <c r="S1380" i="5"/>
  <c r="AB1380" i="5"/>
  <c r="S1429" i="5"/>
  <c r="AB1429" i="5"/>
  <c r="S1436" i="5"/>
  <c r="AB1436" i="5"/>
  <c r="S1453" i="5"/>
  <c r="AB1453" i="5"/>
  <c r="AB1467" i="5"/>
  <c r="S1467" i="5"/>
  <c r="AB1473" i="5"/>
  <c r="S1473" i="5"/>
  <c r="S1485" i="5"/>
  <c r="AB1485" i="5"/>
  <c r="AB1511" i="5"/>
  <c r="S1511" i="5"/>
  <c r="AB1515" i="5"/>
  <c r="S1515" i="5"/>
  <c r="S1529" i="5"/>
  <c r="AB1529" i="5"/>
  <c r="S1534" i="5"/>
  <c r="AB1534" i="5"/>
  <c r="S1621" i="5"/>
  <c r="AB1621" i="5"/>
  <c r="AB1625" i="5"/>
  <c r="S1625" i="5"/>
  <c r="S1638" i="5"/>
  <c r="AB1638" i="5"/>
  <c r="S1710" i="5"/>
  <c r="AB1710" i="5"/>
  <c r="S1719" i="5"/>
  <c r="AB1719" i="5"/>
  <c r="AB1726" i="5"/>
  <c r="S1726" i="5"/>
  <c r="S1763" i="5"/>
  <c r="AB1763" i="5"/>
  <c r="S1789" i="5"/>
  <c r="AB1789" i="5"/>
  <c r="S1791" i="5"/>
  <c r="AB1791" i="5"/>
  <c r="AB1823" i="5"/>
  <c r="S1823" i="5"/>
  <c r="S2269" i="5"/>
  <c r="AB2452" i="5"/>
  <c r="S2488" i="5"/>
  <c r="R7" i="5"/>
  <c r="X7" i="5"/>
  <c r="R8" i="5"/>
  <c r="X8" i="5"/>
  <c r="V196" i="5"/>
  <c r="R365" i="5"/>
  <c r="X365" i="5"/>
  <c r="H409" i="5"/>
  <c r="E409" i="5"/>
  <c r="X409" i="5"/>
  <c r="X53" i="5"/>
  <c r="X57" i="5"/>
  <c r="X61" i="5"/>
  <c r="X65" i="5"/>
  <c r="X76" i="5"/>
  <c r="X82" i="5"/>
  <c r="X329" i="5"/>
  <c r="X35" i="5"/>
  <c r="X39" i="5"/>
  <c r="X51" i="5"/>
  <c r="X69" i="5"/>
  <c r="X79" i="5"/>
  <c r="X95" i="5"/>
  <c r="X330" i="5"/>
  <c r="X517" i="5"/>
  <c r="AB19" i="5"/>
  <c r="AB25" i="5"/>
  <c r="AB27" i="5"/>
  <c r="AB28" i="5"/>
  <c r="AB30" i="5"/>
  <c r="AB32" i="5"/>
  <c r="AB34" i="5"/>
  <c r="AB37" i="5"/>
  <c r="AB38" i="5"/>
  <c r="AB40" i="5"/>
  <c r="AB41" i="5"/>
  <c r="AB44" i="5"/>
  <c r="AB46" i="5"/>
  <c r="AB48" i="5"/>
  <c r="AB50" i="5"/>
  <c r="AB52" i="5"/>
  <c r="AB54" i="5"/>
  <c r="AB56" i="5"/>
  <c r="AB58" i="5"/>
  <c r="AB62" i="5"/>
  <c r="AB64" i="5"/>
  <c r="AB66" i="5"/>
  <c r="AB70" i="5"/>
  <c r="AB72" i="5"/>
  <c r="AB77" i="5"/>
  <c r="AB80" i="5"/>
  <c r="AB83" i="5"/>
  <c r="AB87" i="5"/>
  <c r="AB88" i="5"/>
  <c r="AB91" i="5"/>
  <c r="AB93" i="5"/>
  <c r="AB104" i="5"/>
  <c r="AB106" i="5"/>
  <c r="S109" i="5"/>
  <c r="AB109" i="5"/>
  <c r="AB112" i="5"/>
  <c r="AB114" i="5"/>
  <c r="AB116" i="5"/>
  <c r="AB120" i="5"/>
  <c r="AB122" i="5"/>
  <c r="AB124" i="5"/>
  <c r="AB130" i="5"/>
  <c r="AB137" i="5"/>
  <c r="AB139" i="5"/>
  <c r="AB145" i="5"/>
  <c r="AB148" i="5"/>
  <c r="AB150" i="5"/>
  <c r="AB158" i="5"/>
  <c r="AB160" i="5"/>
  <c r="AB164" i="5"/>
  <c r="AB166" i="5"/>
  <c r="AB168" i="5"/>
  <c r="AB171" i="5"/>
  <c r="AB173" i="5"/>
  <c r="AB175" i="5"/>
  <c r="AB181" i="5"/>
  <c r="AB184" i="5"/>
  <c r="AB190" i="5"/>
  <c r="S251" i="5"/>
  <c r="AB251" i="5"/>
  <c r="AB347" i="5"/>
  <c r="AB394" i="5"/>
  <c r="AB415" i="5"/>
  <c r="AB801" i="5"/>
  <c r="S851" i="5"/>
  <c r="S938" i="5"/>
  <c r="AB1004" i="5"/>
  <c r="AB1183" i="5"/>
  <c r="AB1324" i="5"/>
  <c r="S1344" i="5"/>
  <c r="AB1411" i="5"/>
  <c r="S1411" i="5"/>
  <c r="S1419" i="5"/>
  <c r="AB1419" i="5"/>
  <c r="S1435" i="5"/>
  <c r="S1479" i="5"/>
  <c r="S1489" i="5"/>
  <c r="AB1489" i="5"/>
  <c r="S1495" i="5"/>
  <c r="AB1495" i="5"/>
  <c r="AB1521" i="5"/>
  <c r="S1521" i="5"/>
  <c r="S1571" i="5"/>
  <c r="AB1571" i="5"/>
  <c r="AB1598" i="5"/>
  <c r="S1603" i="5"/>
  <c r="AB1603" i="5"/>
  <c r="S1637" i="5"/>
  <c r="AB1637" i="5"/>
  <c r="S1654" i="5"/>
  <c r="AB1654" i="5"/>
  <c r="S1655" i="5"/>
  <c r="AB1662" i="5"/>
  <c r="AB1678" i="5"/>
  <c r="S1689" i="5"/>
  <c r="AB1689" i="5"/>
  <c r="AB1694" i="5"/>
  <c r="S1695" i="5"/>
  <c r="AB1695" i="5"/>
  <c r="AB1709" i="5"/>
  <c r="S1709" i="5"/>
  <c r="S1711" i="5"/>
  <c r="AB1711" i="5"/>
  <c r="S1755" i="5"/>
  <c r="AB1755" i="5"/>
  <c r="S1769" i="5"/>
  <c r="AB1769" i="5"/>
  <c r="S1772" i="5"/>
  <c r="S1776" i="5"/>
  <c r="AB1776" i="5"/>
  <c r="AB1784" i="5"/>
  <c r="S1784" i="5"/>
  <c r="AB1785" i="5"/>
  <c r="S1785" i="5"/>
  <c r="AB1797" i="5"/>
  <c r="S1797" i="5"/>
  <c r="AB1813" i="5"/>
  <c r="S1813" i="5"/>
  <c r="S1815" i="5"/>
  <c r="AB1815" i="5"/>
  <c r="AB1833" i="5"/>
  <c r="S1833" i="5"/>
  <c r="S1853" i="5"/>
  <c r="S1865" i="5"/>
  <c r="AB1865" i="5"/>
  <c r="S1868" i="5"/>
  <c r="AB1868" i="5"/>
  <c r="S1876" i="5"/>
  <c r="AB1876" i="5"/>
  <c r="AB1881" i="5"/>
  <c r="S1881" i="5"/>
  <c r="AB1892" i="5"/>
  <c r="S1892" i="5"/>
  <c r="S1912" i="5"/>
  <c r="AB1912" i="5"/>
  <c r="AB1914" i="5"/>
  <c r="S1914" i="5"/>
  <c r="AB1918" i="5"/>
  <c r="S1918" i="5"/>
  <c r="AB1921" i="5"/>
  <c r="S1921" i="5"/>
  <c r="S1930" i="5"/>
  <c r="AB1930" i="5"/>
  <c r="S1934" i="5"/>
  <c r="AB1934" i="5"/>
  <c r="S1937" i="5"/>
  <c r="AB1937" i="5"/>
  <c r="AB1938" i="5"/>
  <c r="S1938" i="5"/>
  <c r="S1941" i="5"/>
  <c r="AB1941" i="5"/>
  <c r="AB1942" i="5"/>
  <c r="S1942" i="5"/>
  <c r="S1950" i="5"/>
  <c r="AB1950" i="5"/>
  <c r="S1955" i="5"/>
  <c r="AB1955" i="5"/>
  <c r="S1957" i="5"/>
  <c r="AB1957" i="5"/>
  <c r="S1958" i="5"/>
  <c r="AB1958" i="5"/>
  <c r="AB1961" i="5"/>
  <c r="S1961" i="5"/>
  <c r="AB1966" i="5"/>
  <c r="S1966" i="5"/>
  <c r="AB1969" i="5"/>
  <c r="S1969" i="5"/>
  <c r="AB1974" i="5"/>
  <c r="S1974" i="5"/>
  <c r="S1976" i="5"/>
  <c r="AB1976" i="5"/>
  <c r="AB1977" i="5"/>
  <c r="S1977" i="5"/>
  <c r="S1978" i="5"/>
  <c r="AB1978" i="5"/>
  <c r="S1981" i="5"/>
  <c r="AB1981" i="5"/>
  <c r="S1982" i="5"/>
  <c r="AB1982" i="5"/>
  <c r="AB1984" i="5"/>
  <c r="S1984" i="5"/>
  <c r="S1986" i="5"/>
  <c r="AB1986" i="5"/>
  <c r="AB1987" i="5"/>
  <c r="S1987" i="5"/>
  <c r="AB1989" i="5"/>
  <c r="S1989" i="5"/>
  <c r="S1997" i="5"/>
  <c r="AB1997" i="5"/>
  <c r="S2009" i="5"/>
  <c r="AB2009" i="5"/>
  <c r="AB2010" i="5"/>
  <c r="S2010" i="5"/>
  <c r="S2013" i="5"/>
  <c r="AB2013" i="5"/>
  <c r="S2018" i="5"/>
  <c r="AB2018" i="5"/>
  <c r="AB2019" i="5"/>
  <c r="S2019" i="5"/>
  <c r="AB2026" i="5"/>
  <c r="S2026" i="5"/>
  <c r="AB2036" i="5"/>
  <c r="S2036" i="5"/>
  <c r="S2038" i="5"/>
  <c r="AB2038" i="5"/>
  <c r="S2041" i="5"/>
  <c r="AB2041" i="5"/>
  <c r="S2048" i="5"/>
  <c r="AB2048" i="5"/>
  <c r="S2064" i="5"/>
  <c r="AB2064" i="5"/>
  <c r="S2067" i="5"/>
  <c r="AB2067" i="5"/>
  <c r="AB2068" i="5"/>
  <c r="S2068" i="5"/>
  <c r="AB2072" i="5"/>
  <c r="S2072" i="5"/>
  <c r="AB2073" i="5"/>
  <c r="S2073" i="5"/>
  <c r="AB2082" i="5"/>
  <c r="S2082" i="5"/>
  <c r="AB2087" i="5"/>
  <c r="S2087" i="5"/>
  <c r="AB2091" i="5"/>
  <c r="S2091" i="5"/>
  <c r="S2092" i="5"/>
  <c r="AB2092" i="5"/>
  <c r="AB2094" i="5"/>
  <c r="S2094" i="5"/>
  <c r="AB2095" i="5"/>
  <c r="S2095" i="5"/>
  <c r="S2096" i="5"/>
  <c r="AB2096" i="5"/>
  <c r="S2097" i="5"/>
  <c r="AB2097" i="5"/>
  <c r="S2099" i="5"/>
  <c r="AB2100" i="5"/>
  <c r="S2100" i="5"/>
  <c r="AB2103" i="5"/>
  <c r="S2103" i="5"/>
  <c r="AB2105" i="5"/>
  <c r="S2105" i="5"/>
  <c r="S2106" i="5"/>
  <c r="AB2106" i="5"/>
  <c r="AB2107" i="5"/>
  <c r="S2107" i="5"/>
  <c r="AB2108" i="5"/>
  <c r="S2108" i="5"/>
  <c r="AB2110" i="5"/>
  <c r="S2110" i="5"/>
  <c r="AB2112" i="5"/>
  <c r="S2112" i="5"/>
  <c r="AB2114" i="5"/>
  <c r="S2114" i="5"/>
  <c r="S2116" i="5"/>
  <c r="AB2116" i="5"/>
  <c r="AB2118" i="5"/>
  <c r="AB2119" i="5"/>
  <c r="AB2121" i="5"/>
  <c r="S2121" i="5"/>
  <c r="AB2122" i="5"/>
  <c r="AB2123" i="5"/>
  <c r="AB2125" i="5"/>
  <c r="S2125" i="5"/>
  <c r="AB2128" i="5"/>
  <c r="S2128" i="5"/>
  <c r="AB2129" i="5"/>
  <c r="S2129" i="5"/>
  <c r="AB2130" i="5"/>
  <c r="AB2133" i="5"/>
  <c r="S2133" i="5"/>
  <c r="S2137" i="5"/>
  <c r="AB2137" i="5"/>
  <c r="AB2139" i="5"/>
  <c r="S2139" i="5"/>
  <c r="S2140" i="5"/>
  <c r="AB2140" i="5"/>
  <c r="AB2142" i="5"/>
  <c r="S2142" i="5"/>
  <c r="AB2145" i="5"/>
  <c r="AB2146" i="5"/>
  <c r="S2146" i="5"/>
  <c r="AB2147" i="5"/>
  <c r="AB2149" i="5"/>
  <c r="AB2150" i="5"/>
  <c r="S2150" i="5"/>
  <c r="AB2151" i="5"/>
  <c r="S2151" i="5"/>
  <c r="AB2153" i="5"/>
  <c r="S2153" i="5"/>
  <c r="AB2156" i="5"/>
  <c r="S2156" i="5"/>
  <c r="S2157" i="5"/>
  <c r="AB2157" i="5"/>
  <c r="S2160" i="5"/>
  <c r="AB2160" i="5"/>
  <c r="S2163" i="5"/>
  <c r="AB2163" i="5"/>
  <c r="AB2164" i="5"/>
  <c r="S2164" i="5"/>
  <c r="S2165" i="5"/>
  <c r="AB2165" i="5"/>
  <c r="AB2166" i="5"/>
  <c r="S2166" i="5"/>
  <c r="AB2167" i="5"/>
  <c r="AB2168" i="5"/>
  <c r="S2168" i="5"/>
  <c r="S2169" i="5"/>
  <c r="AB2169" i="5"/>
  <c r="AB2170" i="5"/>
  <c r="AB2171" i="5"/>
  <c r="S2172" i="5"/>
  <c r="AB2172" i="5"/>
  <c r="S2173" i="5"/>
  <c r="AB2173" i="5"/>
  <c r="AB2174" i="5"/>
  <c r="AB2175" i="5"/>
  <c r="AB2176" i="5"/>
  <c r="S2176" i="5"/>
  <c r="S2177" i="5"/>
  <c r="AB2177" i="5"/>
  <c r="S2178" i="5"/>
  <c r="AB2178" i="5"/>
  <c r="S2179" i="5"/>
  <c r="AB2179" i="5"/>
  <c r="AB2180" i="5"/>
  <c r="S2180" i="5"/>
  <c r="AB2181" i="5"/>
  <c r="AB2183" i="5"/>
  <c r="AB2185" i="5"/>
  <c r="S2186" i="5"/>
  <c r="AB2186" i="5"/>
  <c r="AB2187" i="5"/>
  <c r="S2187" i="5"/>
  <c r="AB2189" i="5"/>
  <c r="S2190" i="5"/>
  <c r="AB2190" i="5"/>
  <c r="AB2191" i="5"/>
  <c r="AB2193" i="5"/>
  <c r="S2194" i="5"/>
  <c r="AB2194" i="5"/>
  <c r="AB2195" i="5"/>
  <c r="S2195" i="5"/>
  <c r="AB2197" i="5"/>
  <c r="AB2199" i="5"/>
  <c r="AB2201" i="5"/>
  <c r="AB2202" i="5"/>
  <c r="S2202" i="5"/>
  <c r="S2203" i="5"/>
  <c r="AB2203" i="5"/>
  <c r="AB2205" i="5"/>
  <c r="AB2207" i="5"/>
  <c r="AB2209" i="5"/>
  <c r="AB2210" i="5"/>
  <c r="S2213" i="5"/>
  <c r="AB2213" i="5"/>
  <c r="AB2214" i="5"/>
  <c r="S2214" i="5"/>
  <c r="AB2217" i="5"/>
  <c r="AB2220" i="5"/>
  <c r="S2220" i="5"/>
  <c r="AB2221" i="5"/>
  <c r="AB2223" i="5"/>
  <c r="S2223" i="5"/>
  <c r="AB2224" i="5"/>
  <c r="S2224" i="5"/>
  <c r="AB2225" i="5"/>
  <c r="AB2226" i="5"/>
  <c r="AB2227" i="5"/>
  <c r="S2227" i="5"/>
  <c r="AB2228" i="5"/>
  <c r="S2228" i="5"/>
  <c r="AB2229" i="5"/>
  <c r="AB2230" i="5"/>
  <c r="S2230" i="5"/>
  <c r="S2231" i="5"/>
  <c r="AB2231" i="5"/>
  <c r="AB2232" i="5"/>
  <c r="AB2233" i="5"/>
  <c r="AB2234" i="5"/>
  <c r="S2235" i="5"/>
  <c r="AB2235" i="5"/>
  <c r="AB2237" i="5"/>
  <c r="S2239" i="5"/>
  <c r="AB2239" i="5"/>
  <c r="AB2240" i="5"/>
  <c r="S2241" i="5"/>
  <c r="AB2241" i="5"/>
  <c r="S2243" i="5"/>
  <c r="AB2243" i="5"/>
  <c r="AB2244" i="5"/>
  <c r="AB2245" i="5"/>
  <c r="S2245" i="5"/>
  <c r="AB2246" i="5"/>
  <c r="S2247" i="5"/>
  <c r="AB2247" i="5"/>
  <c r="AB2248" i="5"/>
  <c r="AB2249" i="5"/>
  <c r="AB2250" i="5"/>
  <c r="S2251" i="5"/>
  <c r="AB2251" i="5"/>
  <c r="AB2252" i="5"/>
  <c r="AB2253" i="5"/>
  <c r="AB2254" i="5"/>
  <c r="S2254" i="5"/>
  <c r="AB2255" i="5"/>
  <c r="S2256" i="5"/>
  <c r="AB2256" i="5"/>
  <c r="AB2257" i="5"/>
  <c r="S2257" i="5"/>
  <c r="S2258" i="5"/>
  <c r="AB2258" i="5"/>
  <c r="S2259" i="5"/>
  <c r="AB2260" i="5"/>
  <c r="AB2261" i="5"/>
  <c r="S2261" i="5"/>
  <c r="S2262" i="5"/>
  <c r="AB2262" i="5"/>
  <c r="AB2263" i="5"/>
  <c r="AB2264" i="5"/>
  <c r="AB2265" i="5"/>
  <c r="S2265" i="5"/>
  <c r="S2266" i="5"/>
  <c r="AB2267" i="5"/>
  <c r="S2267" i="5"/>
  <c r="S2268" i="5"/>
  <c r="AB2270" i="5"/>
  <c r="S2270" i="5"/>
  <c r="AB2271" i="5"/>
  <c r="AB2272" i="5"/>
  <c r="S2272" i="5"/>
  <c r="AB2273" i="5"/>
  <c r="S2273" i="5"/>
  <c r="AB2274" i="5"/>
  <c r="AB2277" i="5"/>
  <c r="S2277" i="5"/>
  <c r="AB2279" i="5"/>
  <c r="S2280" i="5"/>
  <c r="AB2280" i="5"/>
  <c r="S2281" i="5"/>
  <c r="AB2281" i="5"/>
  <c r="S2282" i="5"/>
  <c r="AB2282" i="5"/>
  <c r="S2285" i="5"/>
  <c r="AB2285" i="5"/>
  <c r="AB2286" i="5"/>
  <c r="S2286" i="5"/>
  <c r="AB2287" i="5"/>
  <c r="AB2288" i="5"/>
  <c r="S2289" i="5"/>
  <c r="AB2289" i="5"/>
  <c r="AB2290" i="5"/>
  <c r="S2290" i="5"/>
  <c r="AB2291" i="5"/>
  <c r="AB2292" i="5"/>
  <c r="AB2293" i="5"/>
  <c r="S2293" i="5"/>
  <c r="AB2294" i="5"/>
  <c r="AB2295" i="5"/>
  <c r="S2295" i="5"/>
  <c r="AB2297" i="5"/>
  <c r="S2297" i="5"/>
  <c r="AB2298" i="5"/>
  <c r="S2298" i="5"/>
  <c r="S2299" i="5"/>
  <c r="AB2299" i="5"/>
  <c r="AB2300" i="5"/>
  <c r="S2301" i="5"/>
  <c r="AB2301" i="5"/>
  <c r="AB2302" i="5"/>
  <c r="S2302" i="5"/>
  <c r="AB2304" i="5"/>
  <c r="S2305" i="5"/>
  <c r="S2306" i="5"/>
  <c r="AB2306" i="5"/>
  <c r="S2308" i="5"/>
  <c r="AB2308" i="5"/>
  <c r="AB2309" i="5"/>
  <c r="AB2310" i="5"/>
  <c r="S2310" i="5"/>
  <c r="AB2312" i="5"/>
  <c r="AB2313" i="5"/>
  <c r="AB2314" i="5"/>
  <c r="AB2316" i="5"/>
  <c r="AB2317" i="5"/>
  <c r="AB2318" i="5"/>
  <c r="AB2320" i="5"/>
  <c r="AB2321" i="5"/>
  <c r="AB2322" i="5"/>
  <c r="S2324" i="5"/>
  <c r="AB2324" i="5"/>
  <c r="S2325" i="5"/>
  <c r="AB2325" i="5"/>
  <c r="S2326" i="5"/>
  <c r="AB2326" i="5"/>
  <c r="AB2328" i="5"/>
  <c r="AB2329" i="5"/>
  <c r="S2330" i="5"/>
  <c r="AB2330" i="5"/>
  <c r="AB2331" i="5"/>
  <c r="S2331" i="5"/>
  <c r="AB2332" i="5"/>
  <c r="S2332" i="5"/>
  <c r="AB2333" i="5"/>
  <c r="AB2334" i="5"/>
  <c r="S2334" i="5"/>
  <c r="S2335" i="5"/>
  <c r="AB2336" i="5"/>
  <c r="S2336" i="5"/>
  <c r="AB2337" i="5"/>
  <c r="AB2338" i="5"/>
  <c r="AB2339" i="5"/>
  <c r="AB2340" i="5"/>
  <c r="AB2342" i="5"/>
  <c r="S2343" i="5"/>
  <c r="AB2343" i="5"/>
  <c r="S2344" i="5"/>
  <c r="AB2344" i="5"/>
  <c r="S2345" i="5"/>
  <c r="AB2345" i="5"/>
  <c r="AB2346" i="5"/>
  <c r="AB2347" i="5"/>
  <c r="AB2348" i="5"/>
  <c r="S2350" i="5"/>
  <c r="AB2350" i="5"/>
  <c r="AB2351" i="5"/>
  <c r="S2352" i="5"/>
  <c r="AB2352" i="5"/>
  <c r="AB2353" i="5"/>
  <c r="S2353" i="5"/>
  <c r="AB2354" i="5"/>
  <c r="AB2355" i="5"/>
  <c r="AB2356" i="5"/>
  <c r="AB2358" i="5"/>
  <c r="S2358" i="5"/>
  <c r="AB2359" i="5"/>
  <c r="S2360" i="5"/>
  <c r="AB2360" i="5"/>
  <c r="AB2361" i="5"/>
  <c r="S2361" i="5"/>
  <c r="AB2362" i="5"/>
  <c r="AB2363" i="5"/>
  <c r="AB2364" i="5"/>
  <c r="AB2366" i="5"/>
  <c r="S2367" i="5"/>
  <c r="S2368" i="5"/>
  <c r="AB2368" i="5"/>
  <c r="S2369" i="5"/>
  <c r="AB2369" i="5"/>
  <c r="S2370" i="5"/>
  <c r="AB2370" i="5"/>
  <c r="AB2371" i="5"/>
  <c r="S2372" i="5"/>
  <c r="AB2372" i="5"/>
  <c r="S2373" i="5"/>
  <c r="AB2373" i="5"/>
  <c r="S2374" i="5"/>
  <c r="S2376" i="5"/>
  <c r="AB2376" i="5"/>
  <c r="AB2377" i="5"/>
  <c r="AB2378" i="5"/>
  <c r="AB2380" i="5"/>
  <c r="S2380" i="5"/>
  <c r="S2381" i="5"/>
  <c r="AB2382" i="5"/>
  <c r="AB2383" i="5"/>
  <c r="S2384" i="5"/>
  <c r="AB2384" i="5"/>
  <c r="AB2385" i="5"/>
  <c r="S2385" i="5"/>
  <c r="AB2386" i="5"/>
  <c r="S2386" i="5"/>
  <c r="S2388" i="5"/>
  <c r="AB2389" i="5"/>
  <c r="S2389" i="5"/>
  <c r="AB2390" i="5"/>
  <c r="S2392" i="5"/>
  <c r="AB2393" i="5"/>
  <c r="AB2394" i="5"/>
  <c r="S2396" i="5"/>
  <c r="AB2396" i="5"/>
  <c r="S2397" i="5"/>
  <c r="AB2397" i="5"/>
  <c r="AB2398" i="5"/>
  <c r="S2400" i="5"/>
  <c r="AB2400" i="5"/>
  <c r="AB2401" i="5"/>
  <c r="AB2402" i="5"/>
  <c r="S2404" i="5"/>
  <c r="AB2405" i="5"/>
  <c r="AB2406" i="5"/>
  <c r="S2408" i="5"/>
  <c r="S2409" i="5"/>
  <c r="AB2409" i="5"/>
  <c r="S2410" i="5"/>
  <c r="AB2410" i="5"/>
  <c r="AB2411" i="5"/>
  <c r="AB2412" i="5"/>
  <c r="S2412" i="5"/>
  <c r="AB2413" i="5"/>
  <c r="AB2414" i="5"/>
  <c r="S2416" i="5"/>
  <c r="AB2416" i="5"/>
  <c r="AB2417" i="5"/>
  <c r="AB2418" i="5"/>
  <c r="AB2419" i="5"/>
  <c r="AB2422" i="5"/>
  <c r="AB2423" i="5"/>
  <c r="S2423" i="5"/>
  <c r="S2424" i="5"/>
  <c r="AB2424" i="5"/>
  <c r="S2425" i="5"/>
  <c r="AB2427" i="5"/>
  <c r="S2427" i="5"/>
  <c r="S2428" i="5"/>
  <c r="AB2428" i="5"/>
  <c r="S2429" i="5"/>
  <c r="AB2429" i="5"/>
  <c r="AB2430" i="5"/>
  <c r="S2430" i="5"/>
  <c r="AB2431" i="5"/>
  <c r="S2432" i="5"/>
  <c r="AB2432" i="5"/>
  <c r="S2433" i="5"/>
  <c r="AB2433" i="5"/>
  <c r="S2434" i="5"/>
  <c r="AB2434" i="5"/>
  <c r="AB2435" i="5"/>
  <c r="S2436" i="5"/>
  <c r="AB2437" i="5"/>
  <c r="S2438" i="5"/>
  <c r="AB2438" i="5"/>
  <c r="S2439" i="5"/>
  <c r="AB2439" i="5"/>
  <c r="AB2440" i="5"/>
  <c r="AB2441" i="5"/>
  <c r="S2441" i="5"/>
  <c r="S2442" i="5"/>
  <c r="AB2443" i="5"/>
  <c r="AB2444" i="5"/>
  <c r="S2444" i="5"/>
  <c r="AB2445" i="5"/>
  <c r="AB2446" i="5"/>
  <c r="AB2447" i="5"/>
  <c r="AB2448" i="5"/>
  <c r="AB2450" i="5"/>
  <c r="AB2453" i="5"/>
  <c r="S2454" i="5"/>
  <c r="AB2454" i="5"/>
  <c r="AB2455" i="5"/>
  <c r="S2456" i="5"/>
  <c r="S2457" i="5"/>
  <c r="AB2457" i="5"/>
  <c r="S2458" i="5"/>
  <c r="AB2458" i="5"/>
  <c r="AB2459" i="5"/>
  <c r="AB2460" i="5"/>
  <c r="S2460" i="5"/>
  <c r="AB2461" i="5"/>
  <c r="S2462" i="5"/>
  <c r="S2463" i="5"/>
  <c r="AB2463" i="5"/>
  <c r="AB2464" i="5"/>
  <c r="S2464" i="5"/>
  <c r="S2465" i="5"/>
  <c r="AB2465" i="5"/>
  <c r="AB2467" i="5"/>
  <c r="AB2468" i="5"/>
  <c r="AB2469" i="5"/>
  <c r="AB2470" i="5"/>
  <c r="AB2471" i="5"/>
  <c r="S2471" i="5"/>
  <c r="S2472" i="5"/>
  <c r="AB2472" i="5"/>
  <c r="S2473" i="5"/>
  <c r="AB2473" i="5"/>
  <c r="AB2474" i="5"/>
  <c r="S2475" i="5"/>
  <c r="AB2475" i="5"/>
  <c r="AB2476" i="5"/>
  <c r="S2476" i="5"/>
  <c r="S2477" i="5"/>
  <c r="AB2477" i="5"/>
  <c r="AB2478" i="5"/>
  <c r="S2479" i="5"/>
  <c r="S2480" i="5"/>
  <c r="S2481" i="5"/>
  <c r="S2482" i="5"/>
  <c r="S2483" i="5"/>
  <c r="S2484" i="5"/>
  <c r="S2485" i="5"/>
  <c r="S2486" i="5"/>
  <c r="S2487" i="5"/>
  <c r="S2489" i="5"/>
  <c r="AB2490" i="5"/>
  <c r="S2490" i="5"/>
  <c r="AB5" i="5"/>
  <c r="V5" i="5"/>
  <c r="F69" i="6"/>
  <c r="E385" i="5"/>
  <c r="E393" i="5"/>
  <c r="E400" i="5"/>
  <c r="E401" i="5"/>
  <c r="E402" i="5"/>
  <c r="E407" i="5"/>
  <c r="E408" i="5"/>
  <c r="E445" i="5"/>
  <c r="E447" i="5"/>
  <c r="E449" i="5"/>
  <c r="E456" i="5"/>
  <c r="E457" i="5"/>
  <c r="E458" i="5"/>
  <c r="E462" i="5"/>
  <c r="E464" i="5"/>
  <c r="E465" i="5"/>
  <c r="E466" i="5"/>
  <c r="E471" i="5"/>
  <c r="E480" i="5"/>
  <c r="E485" i="5"/>
  <c r="E486" i="5"/>
  <c r="E489" i="5"/>
  <c r="E490" i="5"/>
  <c r="E501" i="5"/>
  <c r="E502" i="5"/>
  <c r="E506" i="5"/>
  <c r="E509" i="5"/>
  <c r="E533" i="5"/>
  <c r="E534" i="5"/>
  <c r="E536" i="5"/>
  <c r="E537" i="5"/>
  <c r="E538" i="5"/>
  <c r="E542" i="5"/>
  <c r="E544" i="5"/>
  <c r="E545" i="5"/>
  <c r="E546" i="5"/>
  <c r="E548" i="5"/>
  <c r="E549" i="5"/>
  <c r="E550" i="5"/>
  <c r="E552" i="5"/>
  <c r="E554" i="5"/>
  <c r="E555" i="5"/>
  <c r="E557" i="5"/>
  <c r="E559" i="5"/>
  <c r="E560" i="5"/>
  <c r="E562" i="5"/>
  <c r="E568" i="5"/>
  <c r="E570" i="5"/>
  <c r="E572" i="5"/>
  <c r="E573" i="5"/>
  <c r="E575" i="5"/>
  <c r="E576" i="5"/>
  <c r="E578" i="5"/>
  <c r="E579" i="5"/>
  <c r="E580" i="5"/>
  <c r="E584" i="5"/>
  <c r="E586" i="5"/>
  <c r="E590" i="5"/>
  <c r="E592" i="5"/>
  <c r="E596" i="5"/>
  <c r="E598" i="5"/>
  <c r="E600" i="5"/>
  <c r="E602" i="5"/>
  <c r="E603" i="5"/>
  <c r="E604" i="5"/>
  <c r="E606" i="5"/>
  <c r="E608" i="5"/>
  <c r="E610" i="5"/>
  <c r="E612" i="5"/>
  <c r="E614" i="5"/>
  <c r="E615" i="5"/>
  <c r="E616" i="5"/>
  <c r="E618" i="5"/>
  <c r="E622" i="5"/>
  <c r="E624" i="5"/>
  <c r="E628" i="5"/>
  <c r="E630" i="5"/>
  <c r="E632" i="5"/>
  <c r="E635" i="5"/>
  <c r="E638" i="5"/>
  <c r="E640" i="5"/>
  <c r="E642" i="5"/>
  <c r="E644" i="5"/>
  <c r="E646" i="5"/>
  <c r="E647" i="5"/>
  <c r="E648" i="5"/>
  <c r="E650" i="5"/>
  <c r="E652" i="5"/>
  <c r="E654" i="5"/>
  <c r="E658" i="5"/>
  <c r="E660" i="5"/>
  <c r="E662" i="5"/>
  <c r="E664" i="5"/>
  <c r="E666" i="5"/>
  <c r="E667" i="5"/>
  <c r="E668" i="5"/>
  <c r="E669" i="5"/>
  <c r="E671" i="5"/>
  <c r="E672" i="5"/>
  <c r="E675" i="5"/>
  <c r="E676" i="5"/>
  <c r="E677" i="5"/>
  <c r="E678" i="5"/>
  <c r="E679" i="5"/>
  <c r="E680" i="5"/>
  <c r="E682" i="5"/>
  <c r="E683" i="5"/>
  <c r="E684" i="5"/>
  <c r="E685" i="5"/>
  <c r="E686" i="5"/>
  <c r="E687" i="5"/>
  <c r="E688" i="5"/>
  <c r="E690" i="5"/>
  <c r="E691" i="5"/>
  <c r="E693" i="5"/>
  <c r="E695" i="5"/>
  <c r="E696" i="5"/>
  <c r="E697" i="5"/>
  <c r="E698" i="5"/>
  <c r="E699" i="5"/>
  <c r="E700" i="5"/>
  <c r="E701" i="5"/>
  <c r="E702" i="5"/>
  <c r="E704" i="5"/>
  <c r="E705" i="5"/>
  <c r="E706" i="5"/>
  <c r="E707" i="5"/>
  <c r="E708" i="5"/>
  <c r="E709" i="5"/>
  <c r="E710" i="5"/>
  <c r="E711" i="5"/>
  <c r="E712" i="5"/>
  <c r="E713" i="5"/>
  <c r="E714" i="5"/>
  <c r="E715" i="5"/>
  <c r="E716" i="5"/>
  <c r="E717" i="5"/>
  <c r="E718" i="5"/>
  <c r="E719" i="5"/>
  <c r="E720" i="5"/>
  <c r="E721" i="5"/>
  <c r="E722" i="5"/>
  <c r="E723" i="5"/>
  <c r="E724" i="5"/>
  <c r="E725" i="5"/>
  <c r="E726" i="5"/>
  <c r="E727" i="5"/>
  <c r="E729" i="5"/>
  <c r="E730" i="5"/>
  <c r="E731" i="5"/>
  <c r="E732" i="5"/>
  <c r="E733" i="5"/>
  <c r="E734" i="5"/>
  <c r="E736" i="5"/>
  <c r="E737" i="5"/>
  <c r="E738" i="5"/>
  <c r="E739" i="5"/>
  <c r="E741" i="5"/>
  <c r="E742" i="5"/>
  <c r="E743" i="5"/>
  <c r="E744" i="5"/>
  <c r="E745" i="5"/>
  <c r="E746" i="5"/>
  <c r="E747" i="5"/>
  <c r="E749" i="5"/>
  <c r="E750" i="5"/>
  <c r="E751" i="5"/>
  <c r="E752" i="5"/>
  <c r="E753" i="5"/>
  <c r="E754" i="5"/>
  <c r="E755" i="5"/>
  <c r="E756" i="5"/>
  <c r="E757" i="5"/>
  <c r="E758" i="5"/>
  <c r="E759" i="5"/>
  <c r="E760" i="5"/>
  <c r="E762" i="5"/>
  <c r="E763" i="5"/>
  <c r="E764" i="5"/>
  <c r="E765" i="5"/>
  <c r="E766" i="5"/>
  <c r="E767" i="5"/>
  <c r="E768" i="5"/>
  <c r="E769" i="5"/>
  <c r="E770" i="5"/>
  <c r="E771" i="5"/>
  <c r="E772" i="5"/>
  <c r="E773" i="5"/>
  <c r="E774" i="5"/>
  <c r="E775" i="5"/>
  <c r="E776" i="5"/>
  <c r="E777" i="5"/>
  <c r="E778" i="5"/>
  <c r="E779" i="5"/>
  <c r="E782" i="5"/>
  <c r="E783" i="5"/>
  <c r="E784" i="5"/>
  <c r="E785" i="5"/>
  <c r="E786" i="5"/>
  <c r="E787" i="5"/>
  <c r="E788" i="5"/>
  <c r="E789" i="5"/>
  <c r="E790" i="5"/>
  <c r="E791" i="5"/>
  <c r="E792" i="5"/>
  <c r="E793" i="5"/>
  <c r="E795" i="5"/>
  <c r="E796" i="5"/>
  <c r="E798" i="5"/>
  <c r="E799" i="5"/>
  <c r="E801" i="5"/>
  <c r="E802" i="5"/>
  <c r="E805" i="5"/>
  <c r="E806" i="5"/>
  <c r="E807" i="5"/>
  <c r="E810" i="5"/>
  <c r="E811" i="5"/>
  <c r="E813" i="5"/>
  <c r="E814" i="5"/>
  <c r="E815" i="5"/>
  <c r="E816" i="5"/>
  <c r="E817" i="5"/>
  <c r="E818" i="5"/>
  <c r="E820" i="5"/>
  <c r="E821" i="5"/>
  <c r="E824" i="5"/>
  <c r="E828" i="5"/>
  <c r="E829" i="5"/>
  <c r="E830" i="5"/>
  <c r="E832" i="5"/>
  <c r="E834" i="5"/>
  <c r="E835" i="5"/>
  <c r="E836" i="5"/>
  <c r="E837" i="5"/>
  <c r="E838" i="5"/>
  <c r="E841" i="5"/>
  <c r="E842" i="5"/>
  <c r="E843" i="5"/>
  <c r="E846" i="5"/>
  <c r="E847" i="5"/>
  <c r="E848" i="5"/>
  <c r="E850" i="5"/>
  <c r="E851" i="5"/>
  <c r="E853" i="5"/>
  <c r="E855" i="5"/>
  <c r="E858" i="5"/>
  <c r="E859" i="5"/>
  <c r="E862" i="5"/>
  <c r="E863" i="5"/>
  <c r="E864" i="5"/>
  <c r="E866" i="5"/>
  <c r="E867" i="5"/>
  <c r="E871" i="5"/>
  <c r="E872" i="5"/>
  <c r="E875" i="5"/>
  <c r="E876" i="5"/>
  <c r="E877" i="5"/>
  <c r="E879" i="5"/>
  <c r="E880" i="5"/>
  <c r="E882" i="5"/>
  <c r="E883" i="5"/>
  <c r="E884" i="5"/>
  <c r="E885" i="5"/>
  <c r="E887" i="5"/>
  <c r="E888" i="5"/>
  <c r="E889" i="5"/>
  <c r="E890" i="5"/>
  <c r="E891" i="5"/>
  <c r="E892" i="5"/>
  <c r="E894" i="5"/>
  <c r="E895" i="5"/>
  <c r="E896" i="5"/>
  <c r="E899" i="5"/>
  <c r="E903" i="5"/>
  <c r="E905" i="5"/>
  <c r="E906" i="5"/>
  <c r="E907" i="5"/>
  <c r="E908" i="5"/>
  <c r="E910" i="5"/>
  <c r="E911" i="5"/>
  <c r="E912" i="5"/>
  <c r="E915" i="5"/>
  <c r="E919" i="5"/>
  <c r="E920" i="5"/>
  <c r="E921" i="5"/>
  <c r="E922" i="5"/>
  <c r="E923" i="5"/>
  <c r="E924" i="5"/>
  <c r="E925" i="5"/>
  <c r="E926" i="5"/>
  <c r="E927" i="5"/>
  <c r="E928" i="5"/>
  <c r="E929" i="5"/>
  <c r="E930" i="5"/>
  <c r="E931" i="5"/>
  <c r="E932" i="5"/>
  <c r="E934" i="5"/>
  <c r="E935" i="5"/>
  <c r="E936" i="5"/>
  <c r="E937" i="5"/>
  <c r="E939" i="5"/>
  <c r="E940" i="5"/>
  <c r="E941" i="5"/>
  <c r="E943" i="5"/>
  <c r="E944" i="5"/>
  <c r="E945" i="5"/>
  <c r="E947" i="5"/>
  <c r="E948" i="5"/>
  <c r="E949" i="5"/>
  <c r="E951" i="5"/>
  <c r="E952" i="5"/>
  <c r="E953" i="5"/>
  <c r="E955" i="5"/>
  <c r="E957" i="5"/>
  <c r="E959" i="5"/>
  <c r="E960" i="5"/>
  <c r="E961" i="5"/>
  <c r="E963" i="5"/>
  <c r="E964" i="5"/>
  <c r="E967" i="5"/>
  <c r="E968" i="5"/>
  <c r="E976" i="5"/>
  <c r="E977" i="5"/>
  <c r="E979" i="5"/>
  <c r="E980" i="5"/>
  <c r="E981" i="5"/>
  <c r="E983" i="5"/>
  <c r="E984" i="5"/>
  <c r="E985" i="5"/>
  <c r="E986" i="5"/>
  <c r="E987" i="5"/>
  <c r="E988" i="5"/>
  <c r="E991" i="5"/>
  <c r="E992" i="5"/>
  <c r="E993" i="5"/>
  <c r="E995" i="5"/>
  <c r="E996" i="5"/>
  <c r="E997" i="5"/>
  <c r="E999" i="5"/>
  <c r="E1000"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V1026"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V1054"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V1090"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V1130"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V1154" i="5"/>
  <c r="E1154" i="5"/>
  <c r="E1155" i="5"/>
  <c r="V1156" i="5"/>
  <c r="E1156" i="5"/>
  <c r="E1157" i="5"/>
  <c r="E1158" i="5"/>
  <c r="E1159" i="5"/>
  <c r="E1160" i="5"/>
  <c r="E1161" i="5"/>
  <c r="E1162" i="5"/>
  <c r="E1163" i="5"/>
  <c r="E1164" i="5"/>
  <c r="E1165" i="5"/>
  <c r="E1166" i="5"/>
  <c r="E1167" i="5"/>
  <c r="E1168" i="5"/>
  <c r="E1169" i="5"/>
  <c r="E1170" i="5"/>
  <c r="E1171" i="5"/>
  <c r="E1172" i="5"/>
  <c r="E1173" i="5"/>
  <c r="V1174" i="5"/>
  <c r="E1174" i="5"/>
  <c r="V1175"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V1244"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V1331"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V1369" i="5"/>
  <c r="E1369" i="5"/>
  <c r="E1370" i="5"/>
  <c r="E1371" i="5"/>
  <c r="E1372" i="5"/>
  <c r="E1373" i="5"/>
  <c r="E1374" i="5"/>
  <c r="V1375"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V1443" i="5"/>
  <c r="E1443" i="5"/>
  <c r="E1444" i="5"/>
  <c r="E1445" i="5"/>
  <c r="E1446" i="5"/>
  <c r="E1447" i="5"/>
  <c r="E1448" i="5"/>
  <c r="E1449" i="5"/>
  <c r="E1450" i="5"/>
  <c r="E1451" i="5"/>
  <c r="E1452" i="5"/>
  <c r="V1453"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V1488" i="5"/>
  <c r="E1488" i="5"/>
  <c r="E1489" i="5"/>
  <c r="E1490" i="5"/>
  <c r="E1491" i="5"/>
  <c r="E1492" i="5"/>
  <c r="E1493" i="5"/>
  <c r="E1494" i="5"/>
  <c r="E1495" i="5"/>
  <c r="E1496" i="5"/>
  <c r="E1497" i="5"/>
  <c r="E1498" i="5"/>
  <c r="V1499"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V1523" i="5"/>
  <c r="E1523" i="5"/>
  <c r="E1524" i="5"/>
  <c r="E1525" i="5"/>
  <c r="E1526" i="5"/>
  <c r="E1527" i="5"/>
  <c r="E1528" i="5"/>
  <c r="E1529" i="5"/>
  <c r="E1530" i="5"/>
  <c r="V1531" i="5"/>
  <c r="E1531" i="5"/>
  <c r="E1532" i="5"/>
  <c r="E1533" i="5"/>
  <c r="E1534" i="5"/>
  <c r="E1535" i="5"/>
  <c r="E1536" i="5"/>
  <c r="V1537"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V1586"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V1651" i="5"/>
  <c r="E1651" i="5"/>
  <c r="E1652" i="5"/>
  <c r="E1653" i="5"/>
  <c r="E1654" i="5"/>
  <c r="E1655" i="5"/>
  <c r="E1656" i="5"/>
  <c r="E1657" i="5"/>
  <c r="E1658" i="5"/>
  <c r="E1659" i="5"/>
  <c r="E1660" i="5"/>
  <c r="E1661" i="5"/>
  <c r="E1662" i="5"/>
  <c r="E1663" i="5"/>
  <c r="E1664" i="5"/>
  <c r="E1665" i="5"/>
  <c r="E1666" i="5"/>
  <c r="E1667" i="5"/>
  <c r="E1668" i="5"/>
  <c r="E1669" i="5"/>
  <c r="E1670" i="5"/>
  <c r="V1671"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V1695" i="5"/>
  <c r="E1695" i="5"/>
  <c r="E1696" i="5"/>
  <c r="E1697" i="5"/>
  <c r="E1698" i="5"/>
  <c r="E1699" i="5"/>
  <c r="E1700" i="5"/>
  <c r="E1701" i="5"/>
  <c r="E1702" i="5"/>
  <c r="V1703"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V2039" i="5"/>
  <c r="E2039" i="5"/>
  <c r="E2040" i="5"/>
  <c r="E2041" i="5"/>
  <c r="E2042" i="5"/>
  <c r="E2043" i="5"/>
  <c r="E2044" i="5"/>
  <c r="E2045" i="5"/>
  <c r="E2046" i="5"/>
  <c r="E2047" i="5"/>
  <c r="E2048" i="5"/>
  <c r="E2049" i="5"/>
  <c r="E2050" i="5"/>
  <c r="E2051" i="5"/>
  <c r="E2052" i="5"/>
  <c r="E2053" i="5"/>
  <c r="E2054" i="5"/>
  <c r="E2055" i="5"/>
  <c r="E2056" i="5"/>
  <c r="E2057" i="5"/>
  <c r="V2058" i="5"/>
  <c r="E2058" i="5"/>
  <c r="E2059" i="5"/>
  <c r="E2060" i="5"/>
  <c r="V2061"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V2117"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V2238" i="5"/>
  <c r="E2238" i="5"/>
  <c r="E2239" i="5"/>
  <c r="E2240" i="5"/>
  <c r="E2241" i="5"/>
  <c r="V2242" i="5"/>
  <c r="E2242" i="5"/>
  <c r="E2243" i="5"/>
  <c r="E2244" i="5"/>
  <c r="E2245" i="5"/>
  <c r="E2246" i="5"/>
  <c r="E2247" i="5"/>
  <c r="E2248" i="5"/>
  <c r="E2249" i="5"/>
  <c r="E2250" i="5"/>
  <c r="E2251" i="5"/>
  <c r="E2252" i="5"/>
  <c r="E2253" i="5"/>
  <c r="E2254" i="5"/>
  <c r="E2255" i="5"/>
  <c r="E2256" i="5"/>
  <c r="E2257" i="5"/>
  <c r="E2258" i="5"/>
  <c r="V2259" i="5"/>
  <c r="E2259" i="5"/>
  <c r="E2260" i="5"/>
  <c r="E2261" i="5"/>
  <c r="E2262" i="5"/>
  <c r="E2263" i="5"/>
  <c r="E2264" i="5"/>
  <c r="E2265" i="5"/>
  <c r="V2266" i="5"/>
  <c r="E2266" i="5"/>
  <c r="E2267" i="5"/>
  <c r="V2268" i="5"/>
  <c r="E2268" i="5"/>
  <c r="V2269" i="5"/>
  <c r="E2269" i="5"/>
  <c r="E2270" i="5"/>
  <c r="E2271" i="5"/>
  <c r="E2272" i="5"/>
  <c r="E2273" i="5"/>
  <c r="E2274" i="5"/>
  <c r="V2275" i="5"/>
  <c r="E2275" i="5"/>
  <c r="V2276" i="5"/>
  <c r="E2276" i="5"/>
  <c r="E2277" i="5"/>
  <c r="V2278" i="5"/>
  <c r="E2278" i="5"/>
  <c r="E2279" i="5"/>
  <c r="E2280" i="5"/>
  <c r="E2281" i="5"/>
  <c r="E2282" i="5"/>
  <c r="V2283" i="5"/>
  <c r="E2283" i="5"/>
  <c r="V2284" i="5"/>
  <c r="E2284" i="5"/>
  <c r="E2285" i="5"/>
  <c r="E2286" i="5"/>
  <c r="E2287" i="5"/>
  <c r="E2288" i="5"/>
  <c r="E2289" i="5"/>
  <c r="E2290" i="5"/>
  <c r="E2291" i="5"/>
  <c r="E2292" i="5"/>
  <c r="E2293" i="5"/>
  <c r="E2294" i="5"/>
  <c r="E2295" i="5"/>
  <c r="V2296" i="5"/>
  <c r="E2296" i="5"/>
  <c r="E2297" i="5"/>
  <c r="E2298" i="5"/>
  <c r="E2299" i="5"/>
  <c r="E2300" i="5"/>
  <c r="E2301" i="5"/>
  <c r="E2302" i="5"/>
  <c r="V2303" i="5"/>
  <c r="E2303" i="5"/>
  <c r="E2304" i="5"/>
  <c r="V2305" i="5"/>
  <c r="E2305" i="5"/>
  <c r="E2306" i="5"/>
  <c r="V2307" i="5"/>
  <c r="E2307" i="5"/>
  <c r="E2308" i="5"/>
  <c r="E2309" i="5"/>
  <c r="E2310" i="5"/>
  <c r="V2311" i="5"/>
  <c r="E2311" i="5"/>
  <c r="E2312" i="5"/>
  <c r="E2313" i="5"/>
  <c r="E2314" i="5"/>
  <c r="V2315" i="5"/>
  <c r="E2315" i="5"/>
  <c r="E2316" i="5"/>
  <c r="E2317" i="5"/>
  <c r="E2318" i="5"/>
  <c r="V2319" i="5"/>
  <c r="E2319" i="5"/>
  <c r="E2320" i="5"/>
  <c r="E2321" i="5"/>
  <c r="E2322" i="5"/>
  <c r="V2323" i="5"/>
  <c r="E2323" i="5"/>
  <c r="E2324" i="5"/>
  <c r="E2325" i="5"/>
  <c r="E2326" i="5"/>
  <c r="V2327" i="5"/>
  <c r="E2327" i="5"/>
  <c r="E2328" i="5"/>
  <c r="E2329" i="5"/>
  <c r="E2330" i="5"/>
  <c r="E2331" i="5"/>
  <c r="E2332" i="5"/>
  <c r="E2333" i="5"/>
  <c r="E2334" i="5"/>
  <c r="V2335" i="5"/>
  <c r="E2335" i="5"/>
  <c r="E2336" i="5"/>
  <c r="E2337" i="5"/>
  <c r="E2338" i="5"/>
  <c r="E2339" i="5"/>
  <c r="E2340" i="5"/>
  <c r="V2341" i="5"/>
  <c r="E2341" i="5"/>
  <c r="E2342" i="5"/>
  <c r="E2343" i="5"/>
  <c r="E2344" i="5"/>
  <c r="E2345" i="5"/>
  <c r="E2346" i="5"/>
  <c r="E2347" i="5"/>
  <c r="E2348" i="5"/>
  <c r="V2349" i="5"/>
  <c r="E2349" i="5"/>
  <c r="E2350" i="5"/>
  <c r="E2351" i="5"/>
  <c r="E2352" i="5"/>
  <c r="E2353" i="5"/>
  <c r="E2354" i="5"/>
  <c r="E2355" i="5"/>
  <c r="E2356" i="5"/>
  <c r="V2357" i="5"/>
  <c r="E2357" i="5"/>
  <c r="E2358" i="5"/>
  <c r="E2359" i="5"/>
  <c r="E2360" i="5"/>
  <c r="E2361" i="5"/>
  <c r="E2362" i="5"/>
  <c r="E2363" i="5"/>
  <c r="E2364" i="5"/>
  <c r="V2365" i="5"/>
  <c r="E2365" i="5"/>
  <c r="E2366" i="5"/>
  <c r="V2367" i="5"/>
  <c r="E2367" i="5"/>
  <c r="E2368" i="5"/>
  <c r="E2369" i="5"/>
  <c r="E2370" i="5"/>
  <c r="E2371" i="5"/>
  <c r="E2372" i="5"/>
  <c r="E2373" i="5"/>
  <c r="V2374" i="5"/>
  <c r="E2374" i="5"/>
  <c r="V2375" i="5"/>
  <c r="E2375" i="5"/>
  <c r="E2376" i="5"/>
  <c r="E2377" i="5"/>
  <c r="E2378" i="5"/>
  <c r="V2379" i="5"/>
  <c r="E2379" i="5"/>
  <c r="E2380" i="5"/>
  <c r="V2381" i="5"/>
  <c r="E2381" i="5"/>
  <c r="E2382" i="5"/>
  <c r="E2383" i="5"/>
  <c r="E2384" i="5"/>
  <c r="E2385" i="5"/>
  <c r="E2386" i="5"/>
  <c r="V2387" i="5"/>
  <c r="E2387" i="5"/>
  <c r="V2388" i="5"/>
  <c r="E2388" i="5"/>
  <c r="E2389" i="5"/>
  <c r="E2390" i="5"/>
  <c r="V2391" i="5"/>
  <c r="E2391" i="5"/>
  <c r="V2392" i="5"/>
  <c r="E2392" i="5"/>
  <c r="E2393" i="5"/>
  <c r="E2394" i="5"/>
  <c r="V2395" i="5"/>
  <c r="E2395" i="5"/>
  <c r="E2396" i="5"/>
  <c r="E2397" i="5"/>
  <c r="E2398" i="5"/>
  <c r="V2399" i="5"/>
  <c r="E2399" i="5"/>
  <c r="E2400" i="5"/>
  <c r="E2401" i="5"/>
  <c r="E2402" i="5"/>
  <c r="V2403" i="5"/>
  <c r="E2403" i="5"/>
  <c r="V2404" i="5"/>
  <c r="E2404" i="5"/>
  <c r="E2405" i="5"/>
  <c r="E2406" i="5"/>
  <c r="V2407" i="5"/>
  <c r="E2407" i="5"/>
  <c r="V2408" i="5"/>
  <c r="E2408" i="5"/>
  <c r="E2409" i="5"/>
  <c r="E2410" i="5"/>
  <c r="E2411" i="5"/>
  <c r="E2412" i="5"/>
  <c r="E2413" i="5"/>
  <c r="E2414" i="5"/>
  <c r="V2415" i="5"/>
  <c r="E2415" i="5"/>
  <c r="E2416" i="5"/>
  <c r="E2417" i="5"/>
  <c r="E2418" i="5"/>
  <c r="E2419" i="5"/>
  <c r="V2420" i="5"/>
  <c r="E2420" i="5"/>
  <c r="V2421" i="5"/>
  <c r="E2421" i="5"/>
  <c r="E2422" i="5"/>
  <c r="E2423" i="5"/>
  <c r="E2424" i="5"/>
  <c r="V2425" i="5"/>
  <c r="E2425" i="5"/>
  <c r="V2426" i="5"/>
  <c r="E2426" i="5"/>
  <c r="E2427" i="5"/>
  <c r="E2428" i="5"/>
  <c r="E2429" i="5"/>
  <c r="E2430" i="5"/>
  <c r="E2431" i="5"/>
  <c r="E2432" i="5"/>
  <c r="E2433" i="5"/>
  <c r="E2434" i="5"/>
  <c r="E2435" i="5"/>
  <c r="V2436" i="5"/>
  <c r="E2436" i="5"/>
  <c r="E2437" i="5"/>
  <c r="E2438" i="5"/>
  <c r="E2439" i="5"/>
  <c r="E2440" i="5"/>
  <c r="E2441" i="5"/>
  <c r="V2442" i="5"/>
  <c r="E2442" i="5"/>
  <c r="E2443" i="5"/>
  <c r="E2444" i="5"/>
  <c r="E2445" i="5"/>
  <c r="E2446" i="5"/>
  <c r="E2447" i="5"/>
  <c r="E2448" i="5"/>
  <c r="V2449" i="5"/>
  <c r="E2449" i="5"/>
  <c r="E2450" i="5"/>
  <c r="V2451" i="5"/>
  <c r="E2451" i="5"/>
  <c r="E2452" i="5"/>
  <c r="E2453" i="5"/>
  <c r="E2454" i="5"/>
  <c r="E2455" i="5"/>
  <c r="V2456" i="5"/>
  <c r="E2456" i="5"/>
  <c r="E2457" i="5"/>
  <c r="E2458" i="5"/>
  <c r="E2459" i="5"/>
  <c r="E2460" i="5"/>
  <c r="E2461" i="5"/>
  <c r="V2462" i="5"/>
  <c r="E2462" i="5"/>
  <c r="E2463" i="5"/>
  <c r="E2464" i="5"/>
  <c r="E2465" i="5"/>
  <c r="V2466"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G69" i="6" a="1"/>
  <c r="G69" i="6"/>
  <c r="C69" i="6"/>
  <c r="R6" i="5"/>
  <c r="X6" i="5"/>
  <c r="R20" i="5"/>
  <c r="R21" i="5"/>
  <c r="R28" i="5"/>
  <c r="R29" i="5"/>
  <c r="R35" i="5"/>
  <c r="R39" i="5"/>
  <c r="R43" i="5"/>
  <c r="R47" i="5"/>
  <c r="R51" i="5"/>
  <c r="R53" i="5"/>
  <c r="R57" i="5"/>
  <c r="R61" i="5"/>
  <c r="R65" i="5"/>
  <c r="R69" i="5"/>
  <c r="R73" i="5"/>
  <c r="R76" i="5"/>
  <c r="R79" i="5"/>
  <c r="R82" i="5"/>
  <c r="R90" i="5"/>
  <c r="R99" i="5"/>
  <c r="R103" i="5"/>
  <c r="R107" i="5"/>
  <c r="X110" i="5"/>
  <c r="R110" i="5"/>
  <c r="R111" i="5"/>
  <c r="R115" i="5"/>
  <c r="R118" i="5"/>
  <c r="R119" i="5"/>
  <c r="R123" i="5"/>
  <c r="R131" i="5"/>
  <c r="R135" i="5"/>
  <c r="R138" i="5"/>
  <c r="R141" i="5"/>
  <c r="R142" i="5"/>
  <c r="R144" i="5"/>
  <c r="R147" i="5"/>
  <c r="R151" i="5"/>
  <c r="R159" i="5"/>
  <c r="R163" i="5"/>
  <c r="R167" i="5"/>
  <c r="X169" i="5"/>
  <c r="R169" i="5"/>
  <c r="R170" i="5"/>
  <c r="R174" i="5"/>
  <c r="R178" i="5"/>
  <c r="R189" i="5"/>
  <c r="R193" i="5"/>
  <c r="R197" i="5"/>
  <c r="R200" i="5"/>
  <c r="R201" i="5"/>
  <c r="R205" i="5"/>
  <c r="R208" i="5"/>
  <c r="R209" i="5"/>
  <c r="R213" i="5"/>
  <c r="R221" i="5"/>
  <c r="R225" i="5"/>
  <c r="R229" i="5"/>
  <c r="R233" i="5"/>
  <c r="R237" i="5"/>
  <c r="R241" i="5"/>
  <c r="X245" i="5"/>
  <c r="R245" i="5"/>
  <c r="R253" i="5"/>
  <c r="R257" i="5"/>
  <c r="R260" i="5"/>
  <c r="R264" i="5"/>
  <c r="R268" i="5"/>
  <c r="R272" i="5"/>
  <c r="R280" i="5"/>
  <c r="R284" i="5"/>
  <c r="R293" i="5"/>
  <c r="R297" i="5"/>
  <c r="R305" i="5"/>
  <c r="R309" i="5"/>
  <c r="R313" i="5"/>
  <c r="X317" i="5"/>
  <c r="R317" i="5"/>
  <c r="R337" i="5"/>
  <c r="X337" i="5"/>
  <c r="R338" i="5"/>
  <c r="X338" i="5"/>
  <c r="X357" i="5"/>
  <c r="R357" i="5"/>
  <c r="R369" i="5"/>
  <c r="X369" i="5"/>
  <c r="X370" i="5"/>
  <c r="R370" i="5"/>
  <c r="R393" i="5"/>
  <c r="X393" i="5"/>
  <c r="R449" i="5"/>
  <c r="X449" i="5"/>
  <c r="X456" i="5"/>
  <c r="F456" i="5"/>
  <c r="I456" i="5"/>
  <c r="J456" i="5"/>
  <c r="R456" i="5"/>
  <c r="H456" i="5"/>
  <c r="I458" i="5"/>
  <c r="X458" i="5"/>
  <c r="X480" i="5"/>
  <c r="R480" i="5"/>
  <c r="H480" i="5"/>
  <c r="J480" i="5"/>
  <c r="F480" i="5"/>
  <c r="I480" i="5"/>
  <c r="R548" i="5"/>
  <c r="X548" i="5"/>
  <c r="H724" i="5"/>
  <c r="X724" i="5"/>
  <c r="R760" i="5"/>
  <c r="X760" i="5"/>
  <c r="J928" i="5"/>
  <c r="X928" i="5"/>
  <c r="AB6" i="5"/>
  <c r="AB7" i="5"/>
  <c r="AB8" i="5"/>
  <c r="AB9" i="5"/>
  <c r="AB10" i="5"/>
  <c r="AB11" i="5"/>
  <c r="AB12" i="5"/>
  <c r="AB13" i="5"/>
  <c r="AB14" i="5"/>
  <c r="AB15" i="5"/>
  <c r="AB16" i="5"/>
  <c r="AB17" i="5"/>
  <c r="AB18" i="5"/>
  <c r="AB22" i="5"/>
  <c r="AB24" i="5"/>
  <c r="S24" i="5"/>
  <c r="AB26" i="5"/>
  <c r="S31" i="5"/>
  <c r="AB31" i="5"/>
  <c r="S49" i="5"/>
  <c r="S67" i="5"/>
  <c r="S84" i="5"/>
  <c r="S90" i="5"/>
  <c r="S92" i="5"/>
  <c r="AB96" i="5"/>
  <c r="S96" i="5"/>
  <c r="AB97" i="5"/>
  <c r="S98" i="5"/>
  <c r="AB99" i="5"/>
  <c r="AB101" i="5"/>
  <c r="S102" i="5"/>
  <c r="AB103" i="5"/>
  <c r="AB105" i="5"/>
  <c r="AB107" i="5"/>
  <c r="AB111" i="5"/>
  <c r="S113" i="5"/>
  <c r="S115" i="5"/>
  <c r="AB115" i="5"/>
  <c r="AB117" i="5"/>
  <c r="AB118" i="5"/>
  <c r="S119" i="5"/>
  <c r="AB119" i="5"/>
  <c r="AB121" i="5"/>
  <c r="S121" i="5"/>
  <c r="AB123" i="5"/>
  <c r="S123" i="5"/>
  <c r="AB125" i="5"/>
  <c r="S125" i="5"/>
  <c r="AB127" i="5"/>
  <c r="AB128" i="5"/>
  <c r="AB131" i="5"/>
  <c r="S132" i="5"/>
  <c r="AB133" i="5"/>
  <c r="S134" i="5"/>
  <c r="AB135" i="5"/>
  <c r="AB136" i="5"/>
  <c r="AB138" i="5"/>
  <c r="S140" i="5"/>
  <c r="AB142" i="5"/>
  <c r="AB144" i="5"/>
  <c r="AB146" i="5"/>
  <c r="AB147" i="5"/>
  <c r="AB149" i="5"/>
  <c r="S149" i="5"/>
  <c r="AB151" i="5"/>
  <c r="S152" i="5"/>
  <c r="AB153" i="5"/>
  <c r="S155" i="5"/>
  <c r="AB155" i="5"/>
  <c r="AB156" i="5"/>
  <c r="AB159" i="5"/>
  <c r="AB161" i="5"/>
  <c r="AB163" i="5"/>
  <c r="AB165" i="5"/>
  <c r="S167" i="5"/>
  <c r="AB167" i="5"/>
  <c r="AB170" i="5"/>
  <c r="S172" i="5"/>
  <c r="AB174" i="5"/>
  <c r="S176" i="5"/>
  <c r="AB176" i="5"/>
  <c r="AB177" i="5"/>
  <c r="S177" i="5"/>
  <c r="AB180" i="5"/>
  <c r="AB182" i="5"/>
  <c r="AB183" i="5"/>
  <c r="S185" i="5"/>
  <c r="AB185" i="5"/>
  <c r="AB186" i="5"/>
  <c r="AB189" i="5"/>
  <c r="AB191" i="5"/>
  <c r="AB193" i="5"/>
  <c r="S194" i="5"/>
  <c r="AB194" i="5"/>
  <c r="AB197" i="5"/>
  <c r="AB198" i="5"/>
  <c r="AB200" i="5"/>
  <c r="AB201" i="5"/>
  <c r="AB202" i="5"/>
  <c r="AB204" i="5"/>
  <c r="S204" i="5"/>
  <c r="AB205" i="5"/>
  <c r="AB206" i="5"/>
  <c r="AB208" i="5"/>
  <c r="AB209" i="5"/>
  <c r="AB210" i="5"/>
  <c r="AB212" i="5"/>
  <c r="AB213" i="5"/>
  <c r="S213" i="5"/>
  <c r="AB214" i="5"/>
  <c r="AB216" i="5"/>
  <c r="AB217" i="5"/>
  <c r="AB218" i="5"/>
  <c r="AB220" i="5"/>
  <c r="AB221" i="5"/>
  <c r="AB222" i="5"/>
  <c r="AB223" i="5"/>
  <c r="AB224" i="5"/>
  <c r="S225" i="5"/>
  <c r="AB225" i="5"/>
  <c r="AB226" i="5"/>
  <c r="S227" i="5"/>
  <c r="AB228" i="5"/>
  <c r="AB229" i="5"/>
  <c r="AB230" i="5"/>
  <c r="S231" i="5"/>
  <c r="AB232" i="5"/>
  <c r="AB233" i="5"/>
  <c r="AB234" i="5"/>
  <c r="S235" i="5"/>
  <c r="AB236" i="5"/>
  <c r="AB237" i="5"/>
  <c r="S238" i="5"/>
  <c r="AB238" i="5"/>
  <c r="AB240" i="5"/>
  <c r="S240" i="5"/>
  <c r="AB241" i="5"/>
  <c r="S241" i="5"/>
  <c r="AB242" i="5"/>
  <c r="S243" i="5"/>
  <c r="AB243" i="5"/>
  <c r="AB244" i="5"/>
  <c r="S245" i="5"/>
  <c r="AB245" i="5"/>
  <c r="S248" i="5"/>
  <c r="AB248" i="5"/>
  <c r="AB249" i="5"/>
  <c r="AB250" i="5"/>
  <c r="AB252" i="5"/>
  <c r="S253" i="5"/>
  <c r="AB253" i="5"/>
  <c r="AB254" i="5"/>
  <c r="S255" i="5"/>
  <c r="AB256" i="5"/>
  <c r="AB257" i="5"/>
  <c r="AB258" i="5"/>
  <c r="AB259" i="5"/>
  <c r="S259" i="5"/>
  <c r="AB260" i="5"/>
  <c r="AB261" i="5"/>
  <c r="AB263" i="5"/>
  <c r="AB264" i="5"/>
  <c r="AB265" i="5"/>
  <c r="AB267" i="5"/>
  <c r="AB268" i="5"/>
  <c r="AB269" i="5"/>
  <c r="S270" i="5"/>
  <c r="AB271" i="5"/>
  <c r="AB272" i="5"/>
  <c r="AB274" i="5"/>
  <c r="AB275" i="5"/>
  <c r="AB276" i="5"/>
  <c r="AB277" i="5"/>
  <c r="AB279" i="5"/>
  <c r="AB280" i="5"/>
  <c r="AB281" i="5"/>
  <c r="AB283" i="5"/>
  <c r="S284" i="5"/>
  <c r="AB284" i="5"/>
  <c r="AB285" i="5"/>
  <c r="S286" i="5"/>
  <c r="S287" i="5"/>
  <c r="AB287" i="5"/>
  <c r="AB288" i="5"/>
  <c r="S289" i="5"/>
  <c r="AB290" i="5"/>
  <c r="S291" i="5"/>
  <c r="AB291" i="5"/>
  <c r="S292" i="5"/>
  <c r="AB292" i="5"/>
  <c r="AB293" i="5"/>
  <c r="AB294" i="5"/>
  <c r="S295" i="5"/>
  <c r="AB295" i="5"/>
  <c r="S296" i="5"/>
  <c r="AB296" i="5"/>
  <c r="S297" i="5"/>
  <c r="AB297" i="5"/>
  <c r="S298" i="5"/>
  <c r="S299" i="5"/>
  <c r="AB299" i="5"/>
  <c r="AB300" i="5"/>
  <c r="S300" i="5"/>
  <c r="AB301" i="5"/>
  <c r="AB302" i="5"/>
  <c r="S302" i="5"/>
  <c r="AB303" i="5"/>
  <c r="S303" i="5"/>
  <c r="AB304" i="5"/>
  <c r="S304" i="5"/>
  <c r="S305" i="5"/>
  <c r="AB305" i="5"/>
  <c r="S306" i="5"/>
  <c r="S307" i="5"/>
  <c r="AB307" i="5"/>
  <c r="AB308" i="5"/>
  <c r="S308" i="5"/>
  <c r="S309" i="5"/>
  <c r="AB309" i="5"/>
  <c r="AB310" i="5"/>
  <c r="S310" i="5"/>
  <c r="AB311" i="5"/>
  <c r="S311" i="5"/>
  <c r="AB312" i="5"/>
  <c r="S312" i="5"/>
  <c r="AB313" i="5"/>
  <c r="S314" i="5"/>
  <c r="S315" i="5"/>
  <c r="AB315" i="5"/>
  <c r="S316" i="5"/>
  <c r="AB316" i="5"/>
  <c r="AB317" i="5"/>
  <c r="S317" i="5"/>
  <c r="S318" i="5"/>
  <c r="AB318" i="5"/>
  <c r="S319" i="5"/>
  <c r="AB319" i="5"/>
  <c r="S320" i="5"/>
  <c r="AB320" i="5"/>
  <c r="AB321" i="5"/>
  <c r="AB322" i="5"/>
  <c r="AB323" i="5"/>
  <c r="AB324" i="5"/>
  <c r="AB325" i="5"/>
  <c r="AB326" i="5"/>
  <c r="AB327" i="5"/>
  <c r="AB328" i="5"/>
  <c r="AB329" i="5"/>
  <c r="AB330" i="5"/>
  <c r="AB331" i="5"/>
  <c r="AB332" i="5"/>
  <c r="S332" i="5"/>
  <c r="AB333" i="5"/>
  <c r="AB334" i="5"/>
  <c r="AB335" i="5"/>
  <c r="AB336" i="5"/>
  <c r="AB337" i="5"/>
  <c r="AB338" i="5"/>
  <c r="AB339" i="5"/>
  <c r="S339" i="5"/>
  <c r="AB340" i="5"/>
  <c r="AB341" i="5"/>
  <c r="AB342" i="5"/>
  <c r="AB343" i="5"/>
  <c r="S345" i="5"/>
  <c r="AB345" i="5"/>
  <c r="S346" i="5"/>
  <c r="AB348" i="5"/>
  <c r="AB349" i="5"/>
  <c r="AB350" i="5"/>
  <c r="S351" i="5"/>
  <c r="AB351" i="5"/>
  <c r="AB352" i="5"/>
  <c r="AB353" i="5"/>
  <c r="S353" i="5"/>
  <c r="S354" i="5"/>
  <c r="AB354" i="5"/>
  <c r="S355"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S384" i="5"/>
  <c r="AB385" i="5"/>
  <c r="S385" i="5"/>
  <c r="AB386" i="5"/>
  <c r="AB387" i="5"/>
  <c r="S388" i="5"/>
  <c r="S389" i="5"/>
  <c r="AB390" i="5"/>
  <c r="AB391" i="5"/>
  <c r="S392" i="5"/>
  <c r="AB392" i="5"/>
  <c r="S393" i="5"/>
  <c r="AB393" i="5"/>
  <c r="AB395" i="5"/>
  <c r="AB396" i="5"/>
  <c r="S396" i="5"/>
  <c r="S397" i="5"/>
  <c r="S398" i="5"/>
  <c r="AB399" i="5"/>
  <c r="AB400" i="5"/>
  <c r="S400" i="5"/>
  <c r="S401" i="5"/>
  <c r="AB401" i="5"/>
  <c r="AB402" i="5"/>
  <c r="AB403" i="5"/>
  <c r="AB404" i="5"/>
  <c r="S404" i="5"/>
  <c r="S405" i="5"/>
  <c r="AB407" i="5"/>
  <c r="AB408" i="5"/>
  <c r="S408" i="5"/>
  <c r="AB409" i="5"/>
  <c r="S409" i="5"/>
  <c r="AB410" i="5"/>
  <c r="AB411" i="5"/>
  <c r="AB412" i="5"/>
  <c r="S412" i="5"/>
  <c r="S413" i="5"/>
  <c r="S416" i="5"/>
  <c r="AB416" i="5"/>
  <c r="AB417" i="5"/>
  <c r="S417" i="5"/>
  <c r="AB418" i="5"/>
  <c r="AB419" i="5"/>
  <c r="AB420" i="5"/>
  <c r="S420" i="5"/>
  <c r="S421" i="5"/>
  <c r="AB423" i="5"/>
  <c r="AB424" i="5"/>
  <c r="S424" i="5"/>
  <c r="S425" i="5"/>
  <c r="AB425" i="5"/>
  <c r="AB426" i="5"/>
  <c r="AB427" i="5"/>
  <c r="S428" i="5"/>
  <c r="AB428" i="5"/>
  <c r="S429" i="5"/>
  <c r="AB431" i="5"/>
  <c r="AB432" i="5"/>
  <c r="S432" i="5"/>
  <c r="S433" i="5"/>
  <c r="AB433" i="5"/>
  <c r="AB434" i="5"/>
  <c r="AB435" i="5"/>
  <c r="AB436" i="5"/>
  <c r="S436" i="5"/>
  <c r="AB437" i="5"/>
  <c r="S437" i="5"/>
  <c r="AB439" i="5"/>
  <c r="S440" i="5"/>
  <c r="AB440" i="5"/>
  <c r="S441" i="5"/>
  <c r="AB441" i="5"/>
  <c r="S442" i="5"/>
  <c r="AB443" i="5"/>
  <c r="AB444" i="5"/>
  <c r="S444" i="5"/>
  <c r="AB445" i="5"/>
  <c r="S445" i="5"/>
  <c r="S446" i="5"/>
  <c r="AB446" i="5"/>
  <c r="AB447" i="5"/>
  <c r="S448" i="5"/>
  <c r="AB448" i="5"/>
  <c r="S449" i="5"/>
  <c r="AB449" i="5"/>
  <c r="S451" i="5"/>
  <c r="AB451" i="5"/>
  <c r="S452" i="5"/>
  <c r="AB452" i="5"/>
  <c r="S453" i="5"/>
  <c r="AB453" i="5"/>
  <c r="AB454" i="5"/>
  <c r="S455" i="5"/>
  <c r="AB455" i="5"/>
  <c r="AB456" i="5"/>
  <c r="S457" i="5"/>
  <c r="AB457" i="5"/>
  <c r="S458" i="5"/>
  <c r="AB458" i="5"/>
  <c r="S459" i="5"/>
  <c r="AB459" i="5"/>
  <c r="AB460" i="5"/>
  <c r="S460" i="5"/>
  <c r="AB461" i="5"/>
  <c r="S461" i="5"/>
  <c r="AB462" i="5"/>
  <c r="S462" i="5"/>
  <c r="S463" i="5"/>
  <c r="AB463" i="5"/>
  <c r="AB464" i="5"/>
  <c r="S464" i="5"/>
  <c r="AB465" i="5"/>
  <c r="S466" i="5"/>
  <c r="AB466" i="5"/>
  <c r="S467" i="5"/>
  <c r="AB467" i="5"/>
  <c r="AB468" i="5"/>
  <c r="S468" i="5"/>
  <c r="AB469" i="5"/>
  <c r="S469" i="5"/>
  <c r="AB470" i="5"/>
  <c r="S470" i="5"/>
  <c r="S471" i="5"/>
  <c r="AB471" i="5"/>
  <c r="S472" i="5"/>
  <c r="AB472" i="5"/>
  <c r="AB473" i="5"/>
  <c r="S473" i="5"/>
  <c r="S474" i="5"/>
  <c r="AB474" i="5"/>
  <c r="S475" i="5"/>
  <c r="AB475" i="5"/>
  <c r="AB476" i="5"/>
  <c r="S476" i="5"/>
  <c r="AB477" i="5"/>
  <c r="S478" i="5"/>
  <c r="AB478" i="5"/>
  <c r="S479" i="5"/>
  <c r="AB479" i="5"/>
  <c r="AB480" i="5"/>
  <c r="AB481" i="5"/>
  <c r="S481" i="5"/>
  <c r="AB482" i="5"/>
  <c r="S482" i="5"/>
  <c r="S483" i="5"/>
  <c r="AB483" i="5"/>
  <c r="AB484" i="5"/>
  <c r="S484" i="5"/>
  <c r="AB485" i="5"/>
  <c r="S485" i="5"/>
  <c r="S486" i="5"/>
  <c r="AB486" i="5"/>
  <c r="AB487" i="5"/>
  <c r="S487" i="5"/>
  <c r="S488" i="5"/>
  <c r="AB488" i="5"/>
  <c r="AB489" i="5"/>
  <c r="S489" i="5"/>
  <c r="AB490" i="5"/>
  <c r="S490" i="5"/>
  <c r="AB491" i="5"/>
  <c r="S491" i="5"/>
  <c r="S492" i="5"/>
  <c r="AB492" i="5"/>
  <c r="AB493" i="5"/>
  <c r="S493" i="5"/>
  <c r="S494" i="5"/>
  <c r="AB494" i="5"/>
  <c r="S495" i="5"/>
  <c r="AB495" i="5"/>
  <c r="AB496" i="5"/>
  <c r="AB497" i="5"/>
  <c r="S498" i="5"/>
  <c r="AB498" i="5"/>
  <c r="S499" i="5"/>
  <c r="AB499" i="5"/>
  <c r="S500" i="5"/>
  <c r="AB500" i="5"/>
  <c r="S501" i="5"/>
  <c r="AB501" i="5"/>
  <c r="AB502" i="5"/>
  <c r="S502" i="5"/>
  <c r="S503" i="5"/>
  <c r="AB503" i="5"/>
  <c r="AB504" i="5"/>
  <c r="S504" i="5"/>
  <c r="S505" i="5"/>
  <c r="AB505" i="5"/>
  <c r="S506" i="5"/>
  <c r="AB506" i="5"/>
  <c r="AB507" i="5"/>
  <c r="S507" i="5"/>
  <c r="S508" i="5"/>
  <c r="AB508" i="5"/>
  <c r="AB509" i="5"/>
  <c r="S509" i="5"/>
  <c r="S510" i="5"/>
  <c r="AB510" i="5"/>
  <c r="S511" i="5"/>
  <c r="AB511" i="5"/>
  <c r="S512" i="5"/>
  <c r="AB512" i="5"/>
  <c r="AB513" i="5"/>
  <c r="S513" i="5"/>
  <c r="S514" i="5"/>
  <c r="AB514" i="5"/>
  <c r="AB515" i="5"/>
  <c r="S515" i="5"/>
  <c r="S516" i="5"/>
  <c r="AB516" i="5"/>
  <c r="AB517" i="5"/>
  <c r="S517" i="5"/>
  <c r="AB518" i="5"/>
  <c r="S519" i="5"/>
  <c r="AB519" i="5"/>
  <c r="AB520" i="5"/>
  <c r="S520" i="5"/>
  <c r="S521" i="5"/>
  <c r="AB521" i="5"/>
  <c r="S522" i="5"/>
  <c r="AB522" i="5"/>
  <c r="S523" i="5"/>
  <c r="AB523" i="5"/>
  <c r="S524" i="5"/>
  <c r="AB524" i="5"/>
  <c r="AB525" i="5"/>
  <c r="S526" i="5"/>
  <c r="AB526" i="5"/>
  <c r="AB527" i="5"/>
  <c r="S527" i="5"/>
  <c r="S528" i="5"/>
  <c r="AB528" i="5"/>
  <c r="AB529" i="5"/>
  <c r="S530" i="5"/>
  <c r="AB530" i="5"/>
  <c r="AB531" i="5"/>
  <c r="S531" i="5"/>
  <c r="AB532" i="5"/>
  <c r="S532" i="5"/>
  <c r="S533" i="5"/>
  <c r="AB533" i="5"/>
  <c r="AB534" i="5"/>
  <c r="S535" i="5"/>
  <c r="AB535" i="5"/>
  <c r="AB536" i="5"/>
  <c r="S536" i="5"/>
  <c r="AB537" i="5"/>
  <c r="S537" i="5"/>
  <c r="AB538" i="5"/>
  <c r="AB539" i="5"/>
  <c r="S539" i="5"/>
  <c r="AB540" i="5"/>
  <c r="S540" i="5"/>
  <c r="AB541" i="5"/>
  <c r="S541" i="5"/>
  <c r="AB542" i="5"/>
  <c r="S542" i="5"/>
  <c r="AB543" i="5"/>
  <c r="S543" i="5"/>
  <c r="AB544" i="5"/>
  <c r="S544" i="5"/>
  <c r="S545" i="5"/>
  <c r="AB545" i="5"/>
  <c r="AB546" i="5"/>
  <c r="AB547" i="5"/>
  <c r="S547" i="5"/>
  <c r="AB548" i="5"/>
  <c r="S548" i="5"/>
  <c r="AB549" i="5"/>
  <c r="S549" i="5"/>
  <c r="S550" i="5"/>
  <c r="AB550" i="5"/>
  <c r="AB551" i="5"/>
  <c r="S551" i="5"/>
  <c r="AB552" i="5"/>
  <c r="S552" i="5"/>
  <c r="S553" i="5"/>
  <c r="AB553" i="5"/>
  <c r="AB554" i="5"/>
  <c r="AB555" i="5"/>
  <c r="S555" i="5"/>
  <c r="S556" i="5"/>
  <c r="AB556" i="5"/>
  <c r="AB557" i="5"/>
  <c r="S557" i="5"/>
  <c r="AB558" i="5"/>
  <c r="S559" i="5"/>
  <c r="AB559" i="5"/>
  <c r="S560" i="5"/>
  <c r="AB560" i="5"/>
  <c r="AB561" i="5"/>
  <c r="S561" i="5"/>
  <c r="S562" i="5"/>
  <c r="AB562" i="5"/>
  <c r="S563" i="5"/>
  <c r="AB563" i="5"/>
  <c r="AB564" i="5"/>
  <c r="S564" i="5"/>
  <c r="AB565" i="5"/>
  <c r="S565" i="5"/>
  <c r="S566" i="5"/>
  <c r="AB566" i="5"/>
  <c r="AB567" i="5"/>
  <c r="S567" i="5"/>
  <c r="AB568" i="5"/>
  <c r="S568" i="5"/>
  <c r="S569" i="5"/>
  <c r="AB569" i="5"/>
  <c r="AB570" i="5"/>
  <c r="AB571" i="5"/>
  <c r="S571" i="5"/>
  <c r="AB572" i="5"/>
  <c r="S573" i="5"/>
  <c r="AB573" i="5"/>
  <c r="S574" i="5"/>
  <c r="AB574" i="5"/>
  <c r="AB575" i="5"/>
  <c r="S575" i="5"/>
  <c r="S576" i="5"/>
  <c r="AB577" i="5"/>
  <c r="S577" i="5"/>
  <c r="S578" i="5"/>
  <c r="AB578" i="5"/>
  <c r="AB579" i="5"/>
  <c r="S579" i="5"/>
  <c r="S580" i="5"/>
  <c r="AB580" i="5"/>
  <c r="S581" i="5"/>
  <c r="AB581" i="5"/>
  <c r="S582" i="5"/>
  <c r="AB582" i="5"/>
  <c r="S583" i="5"/>
  <c r="AB583" i="5"/>
  <c r="AB584" i="5"/>
  <c r="S585" i="5"/>
  <c r="AB585" i="5"/>
  <c r="AB586" i="5"/>
  <c r="S586" i="5"/>
  <c r="AB587" i="5"/>
  <c r="S587" i="5"/>
  <c r="S588" i="5"/>
  <c r="AB589" i="5"/>
  <c r="S589" i="5"/>
  <c r="S590" i="5"/>
  <c r="AB590" i="5"/>
  <c r="S591" i="5"/>
  <c r="S593" i="5"/>
  <c r="AB593" i="5"/>
  <c r="S594" i="5"/>
  <c r="AB594" i="5"/>
  <c r="AB595" i="5"/>
  <c r="S595" i="5"/>
  <c r="AB596" i="5"/>
  <c r="AB597" i="5"/>
  <c r="S597" i="5"/>
  <c r="S598" i="5"/>
  <c r="AB598" i="5"/>
  <c r="S599" i="5"/>
  <c r="AB599" i="5"/>
  <c r="S600" i="5"/>
  <c r="AB600" i="5"/>
  <c r="AB601" i="5"/>
  <c r="S601" i="5"/>
  <c r="S602" i="5"/>
  <c r="AB602" i="5"/>
  <c r="S603" i="5"/>
  <c r="AB603" i="5"/>
  <c r="S604" i="5"/>
  <c r="S605" i="5"/>
  <c r="AB605" i="5"/>
  <c r="S606" i="5"/>
  <c r="AB606" i="5"/>
  <c r="S607" i="5"/>
  <c r="AB607" i="5"/>
  <c r="S608" i="5"/>
  <c r="AB608" i="5"/>
  <c r="AB609" i="5"/>
  <c r="S609" i="5"/>
  <c r="S610" i="5"/>
  <c r="AB610" i="5"/>
  <c r="S612" i="5"/>
  <c r="AB612" i="5"/>
  <c r="AB613" i="5"/>
  <c r="S613" i="5"/>
  <c r="S614" i="5"/>
  <c r="AB614" i="5"/>
  <c r="S615" i="5"/>
  <c r="S616" i="5"/>
  <c r="AB616" i="5"/>
  <c r="S617" i="5"/>
  <c r="AB617" i="5"/>
  <c r="S618" i="5"/>
  <c r="AB618" i="5"/>
  <c r="AB619" i="5"/>
  <c r="S619" i="5"/>
  <c r="S620" i="5"/>
  <c r="AB621" i="5"/>
  <c r="S621" i="5"/>
  <c r="AB622" i="5"/>
  <c r="S622" i="5"/>
  <c r="AB624" i="5"/>
  <c r="S624" i="5"/>
  <c r="S625" i="5"/>
  <c r="AB625" i="5"/>
  <c r="S626" i="5"/>
  <c r="AB626" i="5"/>
  <c r="AB627" i="5"/>
  <c r="S627" i="5"/>
  <c r="S628" i="5"/>
  <c r="AB629" i="5"/>
  <c r="S630" i="5"/>
  <c r="AB630" i="5"/>
  <c r="S631" i="5"/>
  <c r="AB631" i="5"/>
  <c r="AB632" i="5"/>
  <c r="S632" i="5"/>
  <c r="S633" i="5"/>
  <c r="AB633" i="5"/>
  <c r="S634" i="5"/>
  <c r="AB634" i="5"/>
  <c r="S635" i="5"/>
  <c r="AB635" i="5"/>
  <c r="S636" i="5"/>
  <c r="S637" i="5"/>
  <c r="AB637" i="5"/>
  <c r="AB638" i="5"/>
  <c r="S638" i="5"/>
  <c r="AB640" i="5"/>
  <c r="S640" i="5"/>
  <c r="S641" i="5"/>
  <c r="AB641" i="5"/>
  <c r="AB642" i="5"/>
  <c r="S642" i="5"/>
  <c r="S643" i="5"/>
  <c r="S644" i="5"/>
  <c r="S645" i="5"/>
  <c r="AB645" i="5"/>
  <c r="AB646" i="5"/>
  <c r="S646" i="5"/>
  <c r="AB647" i="5"/>
  <c r="S647" i="5"/>
  <c r="AB648" i="5"/>
  <c r="S648" i="5"/>
  <c r="S650" i="5"/>
  <c r="AB650" i="5"/>
  <c r="S651" i="5"/>
  <c r="AB652" i="5"/>
  <c r="S652" i="5"/>
  <c r="AB653" i="5"/>
  <c r="S653" i="5"/>
  <c r="AB654" i="5"/>
  <c r="S654" i="5"/>
  <c r="S655" i="5"/>
  <c r="AB655" i="5"/>
  <c r="S656" i="5"/>
  <c r="AB657" i="5"/>
  <c r="S657" i="5"/>
  <c r="AB658" i="5"/>
  <c r="S658" i="5"/>
  <c r="S659" i="5"/>
  <c r="AB659" i="5"/>
  <c r="S660" i="5"/>
  <c r="AB660" i="5"/>
  <c r="S661" i="5"/>
  <c r="AB662" i="5"/>
  <c r="S662" i="5"/>
  <c r="S663" i="5"/>
  <c r="AB663" i="5"/>
  <c r="AB664" i="5"/>
  <c r="S664" i="5"/>
  <c r="S665" i="5"/>
  <c r="AB666" i="5"/>
  <c r="S666" i="5"/>
  <c r="AB667" i="5"/>
  <c r="S668" i="5"/>
  <c r="AB668" i="5"/>
  <c r="AB669" i="5"/>
  <c r="S669" i="5"/>
  <c r="AB670" i="5"/>
  <c r="S670" i="5"/>
  <c r="AB671" i="5"/>
  <c r="S671" i="5"/>
  <c r="AB672" i="5"/>
  <c r="S672" i="5"/>
  <c r="AB673" i="5"/>
  <c r="S673" i="5"/>
  <c r="AB674" i="5"/>
  <c r="S674" i="5"/>
  <c r="AB675" i="5"/>
  <c r="AB676" i="5"/>
  <c r="S676" i="5"/>
  <c r="AB677" i="5"/>
  <c r="S677" i="5"/>
  <c r="S678" i="5"/>
  <c r="S679" i="5"/>
  <c r="AB679" i="5"/>
  <c r="AB680" i="5"/>
  <c r="S680" i="5"/>
  <c r="S682" i="5"/>
  <c r="AB682" i="5"/>
  <c r="AB683" i="5"/>
  <c r="S684" i="5"/>
  <c r="AB684" i="5"/>
  <c r="S685" i="5"/>
  <c r="AB685" i="5"/>
  <c r="AB686" i="5"/>
  <c r="S686" i="5"/>
  <c r="AB687" i="5"/>
  <c r="S687" i="5"/>
  <c r="AB688" i="5"/>
  <c r="S688" i="5"/>
  <c r="S689" i="5"/>
  <c r="AB689" i="5"/>
  <c r="S690" i="5"/>
  <c r="AB690" i="5"/>
  <c r="AB691" i="5"/>
  <c r="S691" i="5"/>
  <c r="AB692" i="5"/>
  <c r="S692" i="5"/>
  <c r="S693" i="5"/>
  <c r="AB693" i="5"/>
  <c r="S694" i="5"/>
  <c r="AB694" i="5"/>
  <c r="S695" i="5"/>
  <c r="AB696" i="5"/>
  <c r="S696" i="5"/>
  <c r="S697" i="5"/>
  <c r="AB697" i="5"/>
  <c r="S698" i="5"/>
  <c r="AB698" i="5"/>
  <c r="AB699" i="5"/>
  <c r="S699" i="5"/>
  <c r="S700" i="5"/>
  <c r="AB701" i="5"/>
  <c r="S701" i="5"/>
  <c r="AB702" i="5"/>
  <c r="S702" i="5"/>
  <c r="S703" i="5"/>
  <c r="S704" i="5"/>
  <c r="AB704" i="5"/>
  <c r="AB705" i="5"/>
  <c r="S705" i="5"/>
  <c r="AB706" i="5"/>
  <c r="S706" i="5"/>
  <c r="S707" i="5"/>
  <c r="AB707" i="5"/>
  <c r="S708" i="5"/>
  <c r="AB709" i="5"/>
  <c r="S709" i="5"/>
  <c r="S710" i="5"/>
  <c r="AB710" i="5"/>
  <c r="AB711" i="5"/>
  <c r="S711" i="5"/>
  <c r="S712" i="5"/>
  <c r="AB713" i="5"/>
  <c r="S714" i="5"/>
  <c r="AB715" i="5"/>
  <c r="S715" i="5"/>
  <c r="S716" i="5"/>
  <c r="AB716" i="5"/>
  <c r="AB717" i="5"/>
  <c r="S717" i="5"/>
  <c r="S718" i="5"/>
  <c r="AB718" i="5"/>
  <c r="AB719" i="5"/>
  <c r="S719" i="5"/>
  <c r="S720" i="5"/>
  <c r="AB721" i="5"/>
  <c r="S722" i="5"/>
  <c r="AB723" i="5"/>
  <c r="S723" i="5"/>
  <c r="AB724" i="5"/>
  <c r="S724" i="5"/>
  <c r="AB725" i="5"/>
  <c r="S725" i="5"/>
  <c r="AB726" i="5"/>
  <c r="S726" i="5"/>
  <c r="AB727" i="5"/>
  <c r="S727" i="5"/>
  <c r="AB728" i="5"/>
  <c r="AB729" i="5"/>
  <c r="S730" i="5"/>
  <c r="AB730" i="5"/>
  <c r="S731" i="5"/>
  <c r="AB731" i="5"/>
  <c r="AB732" i="5"/>
  <c r="S732" i="5"/>
  <c r="AB733" i="5"/>
  <c r="S733" i="5"/>
  <c r="S734" i="5"/>
  <c r="AB734" i="5"/>
  <c r="AB735" i="5"/>
  <c r="S735" i="5"/>
  <c r="S736" i="5"/>
  <c r="S737" i="5"/>
  <c r="AB737" i="5"/>
  <c r="AB738" i="5"/>
  <c r="S738" i="5"/>
  <c r="S739" i="5"/>
  <c r="S740" i="5"/>
  <c r="AB740" i="5"/>
  <c r="AB741" i="5"/>
  <c r="S741" i="5"/>
  <c r="S742" i="5"/>
  <c r="AB742" i="5"/>
  <c r="AB743" i="5"/>
  <c r="S743" i="5"/>
  <c r="S744" i="5"/>
  <c r="AB745" i="5"/>
  <c r="S745" i="5"/>
  <c r="AB746" i="5"/>
  <c r="S746" i="5"/>
  <c r="S747" i="5"/>
  <c r="AB747" i="5"/>
  <c r="AB748" i="5"/>
  <c r="S748" i="5"/>
  <c r="S749" i="5"/>
  <c r="AB749" i="5"/>
  <c r="AB750" i="5"/>
  <c r="S750" i="5"/>
  <c r="S751" i="5"/>
  <c r="AB751" i="5"/>
  <c r="S752" i="5"/>
  <c r="AB752" i="5"/>
  <c r="AB753" i="5"/>
  <c r="S753" i="5"/>
  <c r="S754" i="5"/>
  <c r="AB754" i="5"/>
  <c r="S755" i="5"/>
  <c r="AB755" i="5"/>
  <c r="S757" i="5"/>
  <c r="AB757" i="5"/>
  <c r="AB758" i="5"/>
  <c r="S759" i="5"/>
  <c r="AB759" i="5"/>
  <c r="S760" i="5"/>
  <c r="S761" i="5"/>
  <c r="AB761" i="5"/>
  <c r="AB762" i="5"/>
  <c r="S762" i="5"/>
  <c r="S763" i="5"/>
  <c r="AB763" i="5"/>
  <c r="S764" i="5"/>
  <c r="S765" i="5"/>
  <c r="AB765" i="5"/>
  <c r="AB766" i="5"/>
  <c r="AB767" i="5"/>
  <c r="S767" i="5"/>
  <c r="AB768" i="5"/>
  <c r="S768" i="5"/>
  <c r="AB769" i="5"/>
  <c r="S769" i="5"/>
  <c r="AB770" i="5"/>
  <c r="S770" i="5"/>
  <c r="AB771" i="5"/>
  <c r="S771" i="5"/>
  <c r="S772" i="5"/>
  <c r="AB773" i="5"/>
  <c r="S773" i="5"/>
  <c r="AB774" i="5"/>
  <c r="S774" i="5"/>
  <c r="AB775" i="5"/>
  <c r="S775" i="5"/>
  <c r="AB777" i="5"/>
  <c r="S777" i="5"/>
  <c r="S778" i="5"/>
  <c r="AB778" i="5"/>
  <c r="AB779" i="5"/>
  <c r="S779" i="5"/>
  <c r="S780" i="5"/>
  <c r="AB780" i="5"/>
  <c r="S781" i="5"/>
  <c r="AB781" i="5"/>
  <c r="AB782" i="5"/>
  <c r="AB783" i="5"/>
  <c r="S783" i="5"/>
  <c r="S784" i="5"/>
  <c r="AB785" i="5"/>
  <c r="S785" i="5"/>
  <c r="AB786" i="5"/>
  <c r="S786" i="5"/>
  <c r="AB787" i="5"/>
  <c r="S787" i="5"/>
  <c r="S788" i="5"/>
  <c r="S789" i="5"/>
  <c r="AB789" i="5"/>
  <c r="AB790" i="5"/>
  <c r="AB791" i="5"/>
  <c r="S791" i="5"/>
  <c r="S792" i="5"/>
  <c r="AB792" i="5"/>
  <c r="S793" i="5"/>
  <c r="AB793" i="5"/>
  <c r="S794" i="5"/>
  <c r="AB794" i="5"/>
  <c r="AB795" i="5"/>
  <c r="S796" i="5"/>
  <c r="AB796" i="5"/>
  <c r="S797" i="5"/>
  <c r="AB797" i="5"/>
  <c r="S798" i="5"/>
  <c r="S799" i="5"/>
  <c r="AB799" i="5"/>
  <c r="AB800" i="5"/>
  <c r="S800" i="5"/>
  <c r="AB802" i="5"/>
  <c r="S802" i="5"/>
  <c r="AB803" i="5"/>
  <c r="S803" i="5"/>
  <c r="S804" i="5"/>
  <c r="S805" i="5"/>
  <c r="AB805" i="5"/>
  <c r="S807" i="5"/>
  <c r="AB807" i="5"/>
  <c r="S808" i="5"/>
  <c r="S809" i="5"/>
  <c r="AB809" i="5"/>
  <c r="S810" i="5"/>
  <c r="AB811" i="5"/>
  <c r="S811" i="5"/>
  <c r="S812" i="5"/>
  <c r="S813" i="5"/>
  <c r="AB813" i="5"/>
  <c r="AB814" i="5"/>
  <c r="S814" i="5"/>
  <c r="S815" i="5"/>
  <c r="AB816" i="5"/>
  <c r="S816" i="5"/>
  <c r="S817" i="5"/>
  <c r="S818" i="5"/>
  <c r="AB819" i="5"/>
  <c r="S819" i="5"/>
  <c r="AB821" i="5"/>
  <c r="S821" i="5"/>
  <c r="AB822" i="5"/>
  <c r="S822" i="5"/>
  <c r="S824" i="5"/>
  <c r="AB824" i="5"/>
  <c r="S825" i="5"/>
  <c r="AB825" i="5"/>
  <c r="AB827" i="5"/>
  <c r="S827" i="5"/>
  <c r="S828" i="5"/>
  <c r="AB829" i="5"/>
  <c r="S830" i="5"/>
  <c r="S831" i="5"/>
  <c r="AB831" i="5"/>
  <c r="S832" i="5"/>
  <c r="S833" i="5"/>
  <c r="AB835" i="5"/>
  <c r="S835" i="5"/>
  <c r="AB837" i="5"/>
  <c r="AB838" i="5"/>
  <c r="S838" i="5"/>
  <c r="S839" i="5"/>
  <c r="S840" i="5"/>
  <c r="AB840" i="5"/>
  <c r="AB841" i="5"/>
  <c r="S841" i="5"/>
  <c r="AB842" i="5"/>
  <c r="S842" i="5"/>
  <c r="AB843" i="5"/>
  <c r="S844" i="5"/>
  <c r="AB844" i="5"/>
  <c r="AB845" i="5"/>
  <c r="S845" i="5"/>
  <c r="S846" i="5"/>
  <c r="AB846" i="5"/>
  <c r="S847" i="5"/>
  <c r="AB847" i="5"/>
  <c r="S848" i="5"/>
  <c r="AB848" i="5"/>
  <c r="AB849" i="5"/>
  <c r="S849" i="5"/>
  <c r="S850" i="5"/>
  <c r="AB850" i="5"/>
  <c r="AB853" i="5"/>
  <c r="AB854" i="5"/>
  <c r="S854" i="5"/>
  <c r="S855" i="5"/>
  <c r="AB855" i="5"/>
  <c r="S856" i="5"/>
  <c r="AB857" i="5"/>
  <c r="AB858" i="5"/>
  <c r="AB859" i="5"/>
  <c r="S859" i="5"/>
  <c r="S861" i="5"/>
  <c r="AB861" i="5"/>
  <c r="S862" i="5"/>
  <c r="AB862" i="5"/>
  <c r="AB863" i="5"/>
  <c r="S863" i="5"/>
  <c r="AB864" i="5"/>
  <c r="S864" i="5"/>
  <c r="AB866" i="5"/>
  <c r="S866" i="5"/>
  <c r="AB867" i="5"/>
  <c r="S867" i="5"/>
  <c r="S868" i="5"/>
  <c r="AB868" i="5"/>
  <c r="S870" i="5"/>
  <c r="AB870" i="5"/>
  <c r="S871" i="5"/>
  <c r="AB871" i="5"/>
  <c r="S872" i="5"/>
  <c r="AB873" i="5"/>
  <c r="AB874" i="5"/>
  <c r="S875" i="5"/>
  <c r="AB875" i="5"/>
  <c r="S876" i="5"/>
  <c r="AB876" i="5"/>
  <c r="AB877" i="5"/>
  <c r="S877" i="5"/>
  <c r="AB878" i="5"/>
  <c r="S878" i="5"/>
  <c r="AB879" i="5"/>
  <c r="S879" i="5"/>
  <c r="S880" i="5"/>
  <c r="AB880" i="5"/>
  <c r="AB881" i="5"/>
  <c r="S881" i="5"/>
  <c r="S882" i="5"/>
  <c r="AB882" i="5"/>
  <c r="S883" i="5"/>
  <c r="AB883" i="5"/>
  <c r="AB884" i="5"/>
  <c r="S884" i="5"/>
  <c r="AB885" i="5"/>
  <c r="S885" i="5"/>
  <c r="S886" i="5"/>
  <c r="S887" i="5"/>
  <c r="AB887" i="5"/>
  <c r="AB888" i="5"/>
  <c r="AB889" i="5"/>
  <c r="S889" i="5"/>
  <c r="S890" i="5"/>
  <c r="S891" i="5"/>
  <c r="AB891" i="5"/>
  <c r="S892" i="5"/>
  <c r="AB892" i="5"/>
  <c r="AB893" i="5"/>
  <c r="S893" i="5"/>
  <c r="S894" i="5"/>
  <c r="AB894" i="5"/>
  <c r="AB895" i="5"/>
  <c r="S895" i="5"/>
  <c r="S896" i="5"/>
  <c r="AB896" i="5"/>
  <c r="S897" i="5"/>
  <c r="AB897" i="5"/>
  <c r="S898" i="5"/>
  <c r="AB898" i="5"/>
  <c r="S899" i="5"/>
  <c r="AB899" i="5"/>
  <c r="AB900" i="5"/>
  <c r="S900" i="5"/>
  <c r="AB901" i="5"/>
  <c r="S901" i="5"/>
  <c r="S902" i="5"/>
  <c r="AB902" i="5"/>
  <c r="S903" i="5"/>
  <c r="AB903" i="5"/>
  <c r="AB904" i="5"/>
  <c r="S904" i="5"/>
  <c r="S905" i="5"/>
  <c r="S906" i="5"/>
  <c r="AB907" i="5"/>
  <c r="S908" i="5"/>
  <c r="AB908" i="5"/>
  <c r="S909" i="5"/>
  <c r="AB910" i="5"/>
  <c r="S910" i="5"/>
  <c r="S911" i="5"/>
  <c r="S912" i="5"/>
  <c r="AB912" i="5"/>
  <c r="AB913" i="5"/>
  <c r="S913" i="5"/>
  <c r="S914" i="5"/>
  <c r="AB914" i="5"/>
  <c r="S915" i="5"/>
  <c r="AB915" i="5"/>
  <c r="S916" i="5"/>
  <c r="AB916" i="5"/>
  <c r="AB917" i="5"/>
  <c r="S917" i="5"/>
  <c r="S918" i="5"/>
  <c r="AB919" i="5"/>
  <c r="S919" i="5"/>
  <c r="AB920" i="5"/>
  <c r="S920" i="5"/>
  <c r="AB921" i="5"/>
  <c r="S921" i="5"/>
  <c r="S922" i="5"/>
  <c r="S923" i="5"/>
  <c r="S924" i="5"/>
  <c r="AB924" i="5"/>
  <c r="S926" i="5"/>
  <c r="S927" i="5"/>
  <c r="AB928" i="5"/>
  <c r="S928" i="5"/>
  <c r="S929" i="5"/>
  <c r="AB930" i="5"/>
  <c r="S930" i="5"/>
  <c r="S931" i="5"/>
  <c r="AB931" i="5"/>
  <c r="S932" i="5"/>
  <c r="AB932" i="5"/>
  <c r="S934" i="5"/>
  <c r="AB934" i="5"/>
  <c r="AB935" i="5"/>
  <c r="S935" i="5"/>
  <c r="S936" i="5"/>
  <c r="S937" i="5"/>
  <c r="S939" i="5"/>
  <c r="AB939" i="5"/>
  <c r="S941" i="5"/>
  <c r="AB941" i="5"/>
  <c r="S942" i="5"/>
  <c r="AB943" i="5"/>
  <c r="S943" i="5"/>
  <c r="AB944" i="5"/>
  <c r="S944" i="5"/>
  <c r="AB945" i="5"/>
  <c r="S945" i="5"/>
  <c r="AB946" i="5"/>
  <c r="S946" i="5"/>
  <c r="AB947" i="5"/>
  <c r="S947" i="5"/>
  <c r="S948" i="5"/>
  <c r="S949" i="5"/>
  <c r="S950" i="5"/>
  <c r="AB950" i="5"/>
  <c r="AB951" i="5"/>
  <c r="S951" i="5"/>
  <c r="AB953" i="5"/>
  <c r="AB955" i="5"/>
  <c r="S955" i="5"/>
  <c r="AB956" i="5"/>
  <c r="S957" i="5"/>
  <c r="AB957" i="5"/>
  <c r="AB958" i="5"/>
  <c r="S958" i="5"/>
  <c r="AB959" i="5"/>
  <c r="S959" i="5"/>
  <c r="AB960" i="5"/>
  <c r="S960" i="5"/>
  <c r="S962" i="5"/>
  <c r="AB962" i="5"/>
  <c r="AB963" i="5"/>
  <c r="S963" i="5"/>
  <c r="S964" i="5"/>
  <c r="S965" i="5"/>
  <c r="AB966" i="5"/>
  <c r="AB967" i="5"/>
  <c r="S967" i="5"/>
  <c r="AB968" i="5"/>
  <c r="S968" i="5"/>
  <c r="S969" i="5"/>
  <c r="AB969" i="5"/>
  <c r="AB970" i="5"/>
  <c r="AB971" i="5"/>
  <c r="S971" i="5"/>
  <c r="AB972" i="5"/>
  <c r="S973" i="5"/>
  <c r="AB974" i="5"/>
  <c r="S974" i="5"/>
  <c r="S975" i="5"/>
  <c r="AB975" i="5"/>
  <c r="S976" i="5"/>
  <c r="AB976" i="5"/>
  <c r="AB978" i="5"/>
  <c r="S978" i="5"/>
  <c r="AB979" i="5"/>
  <c r="S979" i="5"/>
  <c r="AB980" i="5"/>
  <c r="S981" i="5"/>
  <c r="S982" i="5"/>
  <c r="AB982" i="5"/>
  <c r="AB983" i="5"/>
  <c r="S983" i="5"/>
  <c r="S984" i="5"/>
  <c r="AB984" i="5"/>
  <c r="AB986" i="5"/>
  <c r="S986" i="5"/>
  <c r="S987" i="5"/>
  <c r="AB987" i="5"/>
  <c r="S989" i="5"/>
  <c r="AB989" i="5"/>
  <c r="AB990" i="5"/>
  <c r="S990" i="5"/>
  <c r="AB991" i="5"/>
  <c r="S991" i="5"/>
  <c r="S993" i="5"/>
  <c r="AB994" i="5"/>
  <c r="AB995" i="5"/>
  <c r="S995" i="5"/>
  <c r="AB996" i="5"/>
  <c r="S996" i="5"/>
  <c r="S997" i="5"/>
  <c r="S998" i="5"/>
  <c r="AB998" i="5"/>
  <c r="S999" i="5"/>
  <c r="AB999" i="5"/>
  <c r="AB1000" i="5"/>
  <c r="S1000" i="5"/>
  <c r="AB1002" i="5"/>
  <c r="AB1003" i="5"/>
  <c r="S1003" i="5"/>
  <c r="S1005" i="5"/>
  <c r="AB1006" i="5"/>
  <c r="S1006" i="5"/>
  <c r="AB1007" i="5"/>
  <c r="S1007" i="5"/>
  <c r="AB1008" i="5"/>
  <c r="S1009" i="5"/>
  <c r="AB1010" i="5"/>
  <c r="S1010" i="5"/>
  <c r="S1011" i="5"/>
  <c r="AB1011" i="5"/>
  <c r="S1012" i="5"/>
  <c r="AB1012" i="5"/>
  <c r="S1013" i="5"/>
  <c r="AB1014" i="5"/>
  <c r="S1014" i="5"/>
  <c r="AB1015" i="5"/>
  <c r="S1015" i="5"/>
  <c r="S1017" i="5"/>
  <c r="S1018" i="5"/>
  <c r="AB1018" i="5"/>
  <c r="S1019" i="5"/>
  <c r="AB1019" i="5"/>
  <c r="AB1020" i="5"/>
  <c r="S1020" i="5"/>
  <c r="AB1022" i="5"/>
  <c r="AB1023" i="5"/>
  <c r="S1023" i="5"/>
  <c r="AB1024" i="5"/>
  <c r="S1024" i="5"/>
  <c r="S1025" i="5"/>
  <c r="AB1026" i="5"/>
  <c r="AB1027" i="5"/>
  <c r="S1027" i="5"/>
  <c r="S1028" i="5"/>
  <c r="AB1028" i="5"/>
  <c r="AB1029" i="5"/>
  <c r="S1030" i="5"/>
  <c r="AB1030" i="5"/>
  <c r="S1031" i="5"/>
  <c r="AB1031" i="5"/>
  <c r="S1032" i="5"/>
  <c r="AB1032" i="5"/>
  <c r="S1033" i="5"/>
  <c r="AB1034" i="5"/>
  <c r="AB1035" i="5"/>
  <c r="S1035" i="5"/>
  <c r="S1036" i="5"/>
  <c r="AB1036" i="5"/>
  <c r="S1038" i="5"/>
  <c r="AB1038" i="5"/>
  <c r="AB1039" i="5"/>
  <c r="S1039" i="5"/>
  <c r="S1040" i="5"/>
  <c r="AB1040" i="5"/>
  <c r="AB1042" i="5"/>
  <c r="AB1043" i="5"/>
  <c r="S1043" i="5"/>
  <c r="AB1044" i="5"/>
  <c r="AB1046" i="5"/>
  <c r="S1047" i="5"/>
  <c r="AB1047" i="5"/>
  <c r="S1048" i="5"/>
  <c r="S1049" i="5"/>
  <c r="S1050" i="5"/>
  <c r="AB1050" i="5"/>
  <c r="S1051" i="5"/>
  <c r="AB1051" i="5"/>
  <c r="AB1053" i="5"/>
  <c r="AB1054" i="5"/>
  <c r="AB1055" i="5"/>
  <c r="S1055" i="5"/>
  <c r="AB1057" i="5"/>
  <c r="S1057" i="5"/>
  <c r="AB1058" i="5"/>
  <c r="AB1059" i="5"/>
  <c r="S1059" i="5"/>
  <c r="S1060" i="5"/>
  <c r="AB1060" i="5"/>
  <c r="AB1062" i="5"/>
  <c r="S1062" i="5"/>
  <c r="S1063" i="5"/>
  <c r="AB1063" i="5"/>
  <c r="S1064" i="5"/>
  <c r="S1065" i="5"/>
  <c r="AB1065" i="5"/>
  <c r="AB1066" i="5"/>
  <c r="AB1067" i="5"/>
  <c r="S1067" i="5"/>
  <c r="AB1068" i="5"/>
  <c r="S1068" i="5"/>
  <c r="AB1070" i="5"/>
  <c r="S1070" i="5"/>
  <c r="S1071" i="5"/>
  <c r="AB1071" i="5"/>
  <c r="AB1072" i="5"/>
  <c r="S1072" i="5"/>
  <c r="AB1074" i="5"/>
  <c r="AB1075" i="5"/>
  <c r="S1075" i="5"/>
  <c r="S1076" i="5"/>
  <c r="AB1076" i="5"/>
  <c r="S1077" i="5"/>
  <c r="S1078" i="5"/>
  <c r="AB1078" i="5"/>
  <c r="AB1079" i="5"/>
  <c r="S1079" i="5"/>
  <c r="AB1080" i="5"/>
  <c r="AB1081" i="5"/>
  <c r="S1082" i="5"/>
  <c r="AB1082" i="5"/>
  <c r="S1083" i="5"/>
  <c r="AB1083" i="5"/>
  <c r="AB1084" i="5"/>
  <c r="S1084" i="5"/>
  <c r="S1085" i="5"/>
  <c r="AB1086" i="5"/>
  <c r="S1087" i="5"/>
  <c r="AB1087" i="5"/>
  <c r="AB1088" i="5"/>
  <c r="AB1089" i="5"/>
  <c r="S1090" i="5"/>
  <c r="AB1090" i="5"/>
  <c r="AB1091" i="5"/>
  <c r="S1091" i="5"/>
  <c r="AB1092" i="5"/>
  <c r="S1093" i="5"/>
  <c r="AB1093" i="5"/>
  <c r="AB1094" i="5"/>
  <c r="S1095" i="5"/>
  <c r="AB1095" i="5"/>
  <c r="AB1096" i="5"/>
  <c r="S1096" i="5"/>
  <c r="S1097" i="5"/>
  <c r="AB1098" i="5"/>
  <c r="S1098" i="5"/>
  <c r="AB1099" i="5"/>
  <c r="S1099" i="5"/>
  <c r="S1101" i="5"/>
  <c r="AB1101" i="5"/>
  <c r="AB1102" i="5"/>
  <c r="AB1103" i="5"/>
  <c r="S1103" i="5"/>
  <c r="S1104" i="5"/>
  <c r="AB1104" i="5"/>
  <c r="AB1106" i="5"/>
  <c r="S1106" i="5"/>
  <c r="S1107" i="5"/>
  <c r="AB1107" i="5"/>
  <c r="AB1108" i="5"/>
  <c r="AB1110" i="5"/>
  <c r="AB1111" i="5"/>
  <c r="S1111" i="5"/>
  <c r="S1112" i="5"/>
  <c r="AB1112" i="5"/>
  <c r="S1113" i="5"/>
  <c r="AB1114" i="5"/>
  <c r="S1114" i="5"/>
  <c r="S1115" i="5"/>
  <c r="AB1115" i="5"/>
  <c r="S1117" i="5"/>
  <c r="AB1117" i="5"/>
  <c r="S1118" i="5"/>
  <c r="AB1118" i="5"/>
  <c r="S1119" i="5"/>
  <c r="S1120" i="5"/>
  <c r="AB1120" i="5"/>
  <c r="S1121" i="5"/>
  <c r="AB1121" i="5"/>
  <c r="AB1122" i="5"/>
  <c r="S1122" i="5"/>
  <c r="AB1123" i="5"/>
  <c r="S1123" i="5"/>
  <c r="S1124" i="5"/>
  <c r="S1125" i="5"/>
  <c r="AB1125" i="5"/>
  <c r="S1126" i="5"/>
  <c r="AB1126" i="5"/>
  <c r="S1127" i="5"/>
  <c r="AB1127" i="5"/>
  <c r="AB1128" i="5"/>
  <c r="S1128" i="5"/>
  <c r="S1129" i="5"/>
  <c r="AB1129" i="5"/>
  <c r="AB1130" i="5"/>
  <c r="S1130" i="5"/>
  <c r="AB1131" i="5"/>
  <c r="S1131" i="5"/>
  <c r="AB1132" i="5"/>
  <c r="S1132" i="5"/>
  <c r="S1133" i="5"/>
  <c r="AB1133" i="5"/>
  <c r="AB1134" i="5"/>
  <c r="S1134" i="5"/>
  <c r="S1135" i="5"/>
  <c r="AB1135" i="5"/>
  <c r="AB1136" i="5"/>
  <c r="S1136" i="5"/>
  <c r="AB1137" i="5"/>
  <c r="S1138" i="5"/>
  <c r="AB1138" i="5"/>
  <c r="S1139" i="5"/>
  <c r="AB1139" i="5"/>
  <c r="AB1140" i="5"/>
  <c r="S1140" i="5"/>
  <c r="AB1141" i="5"/>
  <c r="S1141" i="5"/>
  <c r="S1142" i="5"/>
  <c r="AB1142" i="5"/>
  <c r="AB1143" i="5"/>
  <c r="S1143" i="5"/>
  <c r="S1144" i="5"/>
  <c r="AB1144" i="5"/>
  <c r="S1145" i="5"/>
  <c r="AB1146" i="5"/>
  <c r="S1146" i="5"/>
  <c r="S1147" i="5"/>
  <c r="AB1147" i="5"/>
  <c r="S1148" i="5"/>
  <c r="AB1148" i="5"/>
  <c r="AB1149" i="5"/>
  <c r="S1149" i="5"/>
  <c r="S1150" i="5"/>
  <c r="AB1150" i="5"/>
  <c r="AB1151" i="5"/>
  <c r="AB1152" i="5"/>
  <c r="S1152" i="5"/>
  <c r="S1153" i="5"/>
  <c r="AB1153" i="5"/>
  <c r="S1156" i="5"/>
  <c r="AB1156" i="5"/>
  <c r="AB1157" i="5"/>
  <c r="S1157" i="5"/>
  <c r="AB1159" i="5"/>
  <c r="S1160" i="5"/>
  <c r="AB1161" i="5"/>
  <c r="S1161" i="5"/>
  <c r="AB1162" i="5"/>
  <c r="S1162" i="5"/>
  <c r="AB1163" i="5"/>
  <c r="S1164" i="5"/>
  <c r="AB1164" i="5"/>
  <c r="AB1165" i="5"/>
  <c r="S1165" i="5"/>
  <c r="AB1166" i="5"/>
  <c r="AB1168" i="5"/>
  <c r="S1168" i="5"/>
  <c r="S1169" i="5"/>
  <c r="AB1169" i="5"/>
  <c r="S1170" i="5"/>
  <c r="AB1172" i="5"/>
  <c r="S1172" i="5"/>
  <c r="S1173" i="5"/>
  <c r="AB1173" i="5"/>
  <c r="AB1174" i="5"/>
  <c r="AB1176" i="5"/>
  <c r="S1176" i="5"/>
  <c r="S1177" i="5"/>
  <c r="S1178" i="5"/>
  <c r="AB1178" i="5"/>
  <c r="S1179" i="5"/>
  <c r="AB1179" i="5"/>
  <c r="S1180" i="5"/>
  <c r="AB1180" i="5"/>
  <c r="AB1181" i="5"/>
  <c r="S1181" i="5"/>
  <c r="S1182" i="5"/>
  <c r="AB1184" i="5"/>
  <c r="S1184" i="5"/>
  <c r="S1185" i="5"/>
  <c r="AB1185" i="5"/>
  <c r="AB1186" i="5"/>
  <c r="S1186" i="5"/>
  <c r="S1189" i="5"/>
  <c r="AB1189" i="5"/>
  <c r="S1192" i="5"/>
  <c r="AB1192" i="5"/>
  <c r="AB1193" i="5"/>
  <c r="S1194" i="5"/>
  <c r="AB1194" i="5"/>
  <c r="S1195" i="5"/>
  <c r="AB1195" i="5"/>
  <c r="AB1196" i="5"/>
  <c r="AB1197" i="5"/>
  <c r="S1197" i="5"/>
  <c r="S1198" i="5"/>
  <c r="AB1198" i="5"/>
  <c r="S1199" i="5"/>
  <c r="S1200" i="5"/>
  <c r="AB1200" i="5"/>
  <c r="S1201" i="5"/>
  <c r="AB1201" i="5"/>
  <c r="S1202" i="5"/>
  <c r="S1203" i="5"/>
  <c r="AB1203" i="5"/>
  <c r="S1204" i="5"/>
  <c r="AB1204" i="5"/>
  <c r="S1205" i="5"/>
  <c r="AB1205" i="5"/>
  <c r="AB1206" i="5"/>
  <c r="S1208" i="5"/>
  <c r="AB1208" i="5"/>
  <c r="AB1209" i="5"/>
  <c r="S1209" i="5"/>
  <c r="AB1210" i="5"/>
  <c r="S1210" i="5"/>
  <c r="AB1211" i="5"/>
  <c r="S1212" i="5"/>
  <c r="AB1212" i="5"/>
  <c r="AB1213" i="5"/>
  <c r="S1213" i="5"/>
  <c r="S1214" i="5"/>
  <c r="AB1214" i="5"/>
  <c r="S1216" i="5"/>
  <c r="AB1216" i="5"/>
  <c r="S1217" i="5"/>
  <c r="AB1217" i="5"/>
  <c r="S1218" i="5"/>
  <c r="S1219" i="5"/>
  <c r="AB1219" i="5"/>
  <c r="S1221" i="5"/>
  <c r="AB1221" i="5"/>
  <c r="S1222" i="5"/>
  <c r="AB1223" i="5"/>
  <c r="AB1224" i="5"/>
  <c r="S1224" i="5"/>
  <c r="AB1226" i="5"/>
  <c r="S1226" i="5"/>
  <c r="AB1227" i="5"/>
  <c r="AB1228" i="5"/>
  <c r="S1229" i="5"/>
  <c r="AB1229" i="5"/>
  <c r="AB1230" i="5"/>
  <c r="S1230" i="5"/>
  <c r="AB1231" i="5"/>
  <c r="AB1232" i="5"/>
  <c r="S1233" i="5"/>
  <c r="AB1233" i="5"/>
  <c r="S1234" i="5"/>
  <c r="S1235" i="5"/>
  <c r="AB1235" i="5"/>
  <c r="S1236" i="5"/>
  <c r="AB1236" i="5"/>
  <c r="AB1237" i="5"/>
  <c r="S1237" i="5"/>
  <c r="S1238" i="5"/>
  <c r="AB1238" i="5"/>
  <c r="S1239" i="5"/>
  <c r="AB1239" i="5"/>
  <c r="AB1240" i="5"/>
  <c r="S1241" i="5"/>
  <c r="AB1241" i="5"/>
  <c r="S1243" i="5"/>
  <c r="AB1244" i="5"/>
  <c r="AB1245" i="5"/>
  <c r="S1245" i="5"/>
  <c r="AB1247" i="5"/>
  <c r="S1248" i="5"/>
  <c r="AB1248" i="5"/>
  <c r="S1249" i="5"/>
  <c r="AB1249" i="5"/>
  <c r="AB1251" i="5"/>
  <c r="S1251" i="5"/>
  <c r="AB1252" i="5"/>
  <c r="S1252" i="5"/>
  <c r="AB1253" i="5"/>
  <c r="S1255" i="5"/>
  <c r="AB1256" i="5"/>
  <c r="AB1257" i="5"/>
  <c r="S1258" i="5"/>
  <c r="AB1259" i="5"/>
  <c r="S1259" i="5"/>
  <c r="S1260" i="5"/>
  <c r="AB1260" i="5"/>
  <c r="S1261" i="5"/>
  <c r="AB1261" i="5"/>
  <c r="S1262" i="5"/>
  <c r="AB1262" i="5"/>
  <c r="S1263" i="5"/>
  <c r="AB1263" i="5"/>
  <c r="S1264" i="5"/>
  <c r="AB1264" i="5"/>
  <c r="AB1265" i="5"/>
  <c r="S1266" i="5"/>
  <c r="AB1266" i="5"/>
  <c r="S1267" i="5"/>
  <c r="AB1267" i="5"/>
  <c r="AB1268" i="5"/>
  <c r="S1269" i="5"/>
  <c r="AB1269" i="5"/>
  <c r="S1270" i="5"/>
  <c r="S1271" i="5"/>
  <c r="AB1272" i="5"/>
  <c r="AB1273" i="5"/>
  <c r="S1273" i="5"/>
  <c r="AB1274" i="5"/>
  <c r="S1275" i="5"/>
  <c r="AB1276" i="5"/>
  <c r="AB1277" i="5"/>
  <c r="S1277" i="5"/>
  <c r="AB1279" i="5"/>
  <c r="AB1280" i="5"/>
  <c r="S1280" i="5"/>
  <c r="AB1281" i="5"/>
  <c r="S1281" i="5"/>
  <c r="AB1284" i="5"/>
  <c r="AB1285" i="5"/>
  <c r="AB1286" i="5"/>
  <c r="S1286" i="5"/>
  <c r="S1287" i="5"/>
  <c r="AB1287" i="5"/>
  <c r="AB1288" i="5"/>
  <c r="AB1289" i="5"/>
  <c r="AB1290" i="5"/>
  <c r="S1290" i="5"/>
  <c r="S1291" i="5"/>
  <c r="AB1291" i="5"/>
  <c r="S1292" i="5"/>
  <c r="AB1292" i="5"/>
  <c r="S1293" i="5"/>
  <c r="AB1293" i="5"/>
  <c r="S1294" i="5"/>
  <c r="AB1294" i="5"/>
  <c r="S1295" i="5"/>
  <c r="AB1295" i="5"/>
  <c r="AB1296" i="5"/>
  <c r="S1296" i="5"/>
  <c r="AB1297" i="5"/>
  <c r="AB1298" i="5"/>
  <c r="S1298" i="5"/>
  <c r="AB1299" i="5"/>
  <c r="S1299" i="5"/>
  <c r="AB1300" i="5"/>
  <c r="S1301" i="5"/>
  <c r="AB1301" i="5"/>
  <c r="S1302" i="5"/>
  <c r="AB1303" i="5"/>
  <c r="AB1304" i="5"/>
  <c r="S1305" i="5"/>
  <c r="AB1305" i="5"/>
  <c r="AB1306" i="5"/>
  <c r="S1307" i="5"/>
  <c r="AB1308" i="5"/>
  <c r="S1309" i="5"/>
  <c r="AB1309" i="5"/>
  <c r="AB1311" i="5"/>
  <c r="AB1312" i="5"/>
  <c r="S1312" i="5"/>
  <c r="AB1313" i="5"/>
  <c r="S1313" i="5"/>
  <c r="AB1316" i="5"/>
  <c r="AB1317" i="5"/>
  <c r="S1318" i="5"/>
  <c r="AB1318" i="5"/>
  <c r="S1319" i="5"/>
  <c r="AB1319" i="5"/>
  <c r="AB1320" i="5"/>
  <c r="AB1321" i="5"/>
  <c r="S1322" i="5"/>
  <c r="AB1323" i="5"/>
  <c r="S1323" i="5"/>
  <c r="AB1325" i="5"/>
  <c r="AB1326" i="5"/>
  <c r="S1326" i="5"/>
  <c r="AB1327" i="5"/>
  <c r="S1327" i="5"/>
  <c r="AB1330" i="5"/>
  <c r="S1330" i="5"/>
  <c r="S1331" i="5"/>
  <c r="AB1331" i="5"/>
  <c r="AB1332" i="5"/>
  <c r="S1332" i="5"/>
  <c r="S1333" i="5"/>
  <c r="AB1333" i="5"/>
  <c r="S1334" i="5"/>
  <c r="AB1334" i="5"/>
  <c r="AB1335" i="5"/>
  <c r="S1335" i="5"/>
  <c r="AB1336" i="5"/>
  <c r="S1336" i="5"/>
  <c r="AB1337" i="5"/>
  <c r="S1337" i="5"/>
  <c r="AB1338" i="5"/>
  <c r="S1338" i="5"/>
  <c r="S1339" i="5"/>
  <c r="AB1339" i="5"/>
  <c r="AB1340" i="5"/>
  <c r="AB1341" i="5"/>
  <c r="S1341" i="5"/>
  <c r="S1343" i="5"/>
  <c r="AB1343" i="5"/>
  <c r="S1345" i="5"/>
  <c r="AB1345" i="5"/>
  <c r="S1347" i="5"/>
  <c r="S1348" i="5"/>
  <c r="AB1348" i="5"/>
  <c r="S1349" i="5"/>
  <c r="AB1349" i="5"/>
  <c r="S1350" i="5"/>
  <c r="AB1350" i="5"/>
  <c r="AB1351" i="5"/>
  <c r="S1351" i="5"/>
  <c r="AB1353" i="5"/>
  <c r="S1353" i="5"/>
  <c r="AB1354" i="5"/>
  <c r="S1354" i="5"/>
  <c r="S1355" i="5"/>
  <c r="AB1355" i="5"/>
  <c r="S1356" i="5"/>
  <c r="AB1356" i="5"/>
  <c r="S1357" i="5"/>
  <c r="AB1357" i="5"/>
  <c r="S1358" i="5"/>
  <c r="AB1358" i="5"/>
  <c r="AB1359" i="5"/>
  <c r="S1359" i="5"/>
  <c r="S1360" i="5"/>
  <c r="AB1360" i="5"/>
  <c r="S1361" i="5"/>
  <c r="AB1361" i="5"/>
  <c r="AB1362" i="5"/>
  <c r="S1362" i="5"/>
  <c r="S1363" i="5"/>
  <c r="AB1363" i="5"/>
  <c r="S1364" i="5"/>
  <c r="AB1364" i="5"/>
  <c r="S1365" i="5"/>
  <c r="AB1365" i="5"/>
  <c r="AB1366" i="5"/>
  <c r="S1367" i="5"/>
  <c r="AB1368" i="5"/>
  <c r="AB1369" i="5"/>
  <c r="S1369" i="5"/>
  <c r="AB1370" i="5"/>
  <c r="S1371" i="5"/>
  <c r="AB1371" i="5"/>
  <c r="S1372" i="5"/>
  <c r="AB1372" i="5"/>
  <c r="S1373" i="5"/>
  <c r="AB1373" i="5"/>
  <c r="S1374" i="5"/>
  <c r="AB1374" i="5"/>
  <c r="S1375" i="5"/>
  <c r="AB1377" i="5"/>
  <c r="S1377" i="5"/>
  <c r="AB1378" i="5"/>
  <c r="S1378" i="5"/>
  <c r="S1379" i="5"/>
  <c r="AB1379" i="5"/>
  <c r="S1381" i="5"/>
  <c r="AB1381" i="5"/>
  <c r="AB1382" i="5"/>
  <c r="S1383" i="5"/>
  <c r="AB1383" i="5"/>
  <c r="AB1384" i="5"/>
  <c r="S1384" i="5"/>
  <c r="AB1385" i="5"/>
  <c r="S1385" i="5"/>
  <c r="AB1386" i="5"/>
  <c r="S1386" i="5"/>
  <c r="S1387" i="5"/>
  <c r="AB1387" i="5"/>
  <c r="S1388" i="5"/>
  <c r="AB1388" i="5"/>
  <c r="AB1389" i="5"/>
  <c r="AB1390" i="5"/>
  <c r="S1390" i="5"/>
  <c r="S1391" i="5"/>
  <c r="AB1392" i="5"/>
  <c r="S1392" i="5"/>
  <c r="S1393" i="5"/>
  <c r="AB1393" i="5"/>
  <c r="AB1394" i="5"/>
  <c r="S1394" i="5"/>
  <c r="AB1395" i="5"/>
  <c r="S1395" i="5"/>
  <c r="S1396" i="5"/>
  <c r="AB1397" i="5"/>
  <c r="S1398" i="5"/>
  <c r="AB1398" i="5"/>
  <c r="AB1399" i="5"/>
  <c r="S1399" i="5"/>
  <c r="S1400" i="5"/>
  <c r="AB1400" i="5"/>
  <c r="AB1401" i="5"/>
  <c r="S1401" i="5"/>
  <c r="AB1402" i="5"/>
  <c r="S1402" i="5"/>
  <c r="AB1403" i="5"/>
  <c r="S1403" i="5"/>
  <c r="S1404" i="5"/>
  <c r="AB1404" i="5"/>
  <c r="S1405" i="5"/>
  <c r="AB1405" i="5"/>
  <c r="AB1406" i="5"/>
  <c r="S1406" i="5"/>
  <c r="AB1407" i="5"/>
  <c r="S1407" i="5"/>
  <c r="S1408" i="5"/>
  <c r="AB1408" i="5"/>
  <c r="AB1409" i="5"/>
  <c r="S1410" i="5"/>
  <c r="AB1410" i="5"/>
  <c r="S1412" i="5"/>
  <c r="AB1413" i="5"/>
  <c r="S1413" i="5"/>
  <c r="S1414" i="5"/>
  <c r="AB1414" i="5"/>
  <c r="AB1415" i="5"/>
  <c r="S1415" i="5"/>
  <c r="AB1416" i="5"/>
  <c r="S1416" i="5"/>
  <c r="S1417" i="5"/>
  <c r="AB1417" i="5"/>
  <c r="S1418" i="5"/>
  <c r="AB1418" i="5"/>
  <c r="S1420" i="5"/>
  <c r="AB1421" i="5"/>
  <c r="S1421" i="5"/>
  <c r="S1422" i="5"/>
  <c r="AB1422" i="5"/>
  <c r="S1423" i="5"/>
  <c r="AB1423" i="5"/>
  <c r="AB1424" i="5"/>
  <c r="S1424" i="5"/>
  <c r="AB1425" i="5"/>
  <c r="S1425" i="5"/>
  <c r="S1426" i="5"/>
  <c r="AB1426" i="5"/>
  <c r="AB1427" i="5"/>
  <c r="S1427" i="5"/>
  <c r="S1428" i="5"/>
  <c r="AB1428" i="5"/>
  <c r="AB1430" i="5"/>
  <c r="S1430" i="5"/>
  <c r="AB1431" i="5"/>
  <c r="S1432" i="5"/>
  <c r="AB1432" i="5"/>
  <c r="AB1433" i="5"/>
  <c r="S1433" i="5"/>
  <c r="S1434" i="5"/>
  <c r="AB1434" i="5"/>
  <c r="S1437" i="5"/>
  <c r="AB1438" i="5"/>
  <c r="S1438" i="5"/>
  <c r="S1439" i="5"/>
  <c r="AB1439" i="5"/>
  <c r="S1440" i="5"/>
  <c r="AB1440" i="5"/>
  <c r="AB1441" i="5"/>
  <c r="S1441" i="5"/>
  <c r="AB1442" i="5"/>
  <c r="S1442" i="5"/>
  <c r="AB1443" i="5"/>
  <c r="S1443" i="5"/>
  <c r="S1444" i="5"/>
  <c r="AB1444" i="5"/>
  <c r="AB1445" i="5"/>
  <c r="S1446" i="5"/>
  <c r="AB1446" i="5"/>
  <c r="AB1447" i="5"/>
  <c r="S1448" i="5"/>
  <c r="AB1448" i="5"/>
  <c r="AB1449" i="5"/>
  <c r="S1450" i="5"/>
  <c r="AB1450" i="5"/>
  <c r="S1451" i="5"/>
  <c r="S1452" i="5"/>
  <c r="S1454" i="5"/>
  <c r="AB1454" i="5"/>
  <c r="S1455" i="5"/>
  <c r="AB1455" i="5"/>
  <c r="S1456" i="5"/>
  <c r="S1457" i="5"/>
  <c r="AB1457" i="5"/>
  <c r="S1458" i="5"/>
  <c r="AB1458" i="5"/>
  <c r="S1459" i="5"/>
  <c r="AB1459" i="5"/>
  <c r="S1460" i="5"/>
  <c r="AB1460" i="5"/>
  <c r="S1461" i="5"/>
  <c r="AB1461" i="5"/>
  <c r="AB1462" i="5"/>
  <c r="S1462" i="5"/>
  <c r="AB1463" i="5"/>
  <c r="S1463" i="5"/>
  <c r="AB1464" i="5"/>
  <c r="S1464" i="5"/>
  <c r="S1465" i="5"/>
  <c r="AB1465" i="5"/>
  <c r="AB1466" i="5"/>
  <c r="S1466" i="5"/>
  <c r="S1468" i="5"/>
  <c r="AB1468" i="5"/>
  <c r="S1469" i="5"/>
  <c r="S1470" i="5"/>
  <c r="AB1470" i="5"/>
  <c r="S1471" i="5"/>
  <c r="AB1471" i="5"/>
  <c r="S1472" i="5"/>
  <c r="AB1472" i="5"/>
  <c r="AB1474" i="5"/>
  <c r="S1474" i="5"/>
  <c r="S1475" i="5"/>
  <c r="AB1475" i="5"/>
  <c r="S1476" i="5"/>
  <c r="AB1476" i="5"/>
  <c r="S1477" i="5"/>
  <c r="AB1477" i="5"/>
  <c r="AB1478" i="5"/>
  <c r="S1478" i="5"/>
  <c r="AB1480" i="5"/>
  <c r="S1480" i="5"/>
  <c r="S1481" i="5"/>
  <c r="AB1482" i="5"/>
  <c r="S1482" i="5"/>
  <c r="S1483" i="5"/>
  <c r="S1484" i="5"/>
  <c r="AB1484" i="5"/>
  <c r="AB1486" i="5"/>
  <c r="S1486" i="5"/>
  <c r="S1487" i="5"/>
  <c r="AB1487" i="5"/>
  <c r="AB1488" i="5"/>
  <c r="S1488" i="5"/>
  <c r="AB1490" i="5"/>
  <c r="S1490" i="5"/>
  <c r="S1491" i="5"/>
  <c r="AB1492" i="5"/>
  <c r="S1492" i="5"/>
  <c r="S1493" i="5"/>
  <c r="S1494" i="5"/>
  <c r="AB1494" i="5"/>
  <c r="AB1496" i="5"/>
  <c r="S1496" i="5"/>
  <c r="S1497" i="5"/>
  <c r="AB1497" i="5"/>
  <c r="AB1498" i="5"/>
  <c r="S1498" i="5"/>
  <c r="S1499" i="5"/>
  <c r="S1500" i="5"/>
  <c r="AB1500" i="5"/>
  <c r="S1501" i="5"/>
  <c r="S1502" i="5"/>
  <c r="AB1502" i="5"/>
  <c r="S1503" i="5"/>
  <c r="AB1503" i="5"/>
  <c r="AB1504" i="5"/>
  <c r="S1504" i="5"/>
  <c r="S1505" i="5"/>
  <c r="S1506" i="5"/>
  <c r="AB1506" i="5"/>
  <c r="AB1507" i="5"/>
  <c r="AB1508" i="5"/>
  <c r="S1508" i="5"/>
  <c r="AB1509" i="5"/>
  <c r="AB1510" i="5"/>
  <c r="S1510" i="5"/>
  <c r="S1512" i="5"/>
  <c r="AB1513" i="5"/>
  <c r="AB1514" i="5"/>
  <c r="S1514" i="5"/>
  <c r="AB1516" i="5"/>
  <c r="S1516" i="5"/>
  <c r="S1517" i="5"/>
  <c r="AB1517" i="5"/>
  <c r="AB1518" i="5"/>
  <c r="S1518" i="5"/>
  <c r="AB1519" i="5"/>
  <c r="AB1520" i="5"/>
  <c r="S1520" i="5"/>
  <c r="S1522" i="5"/>
  <c r="AB1522" i="5"/>
  <c r="S1523" i="5"/>
  <c r="S1524" i="5"/>
  <c r="S1525" i="5"/>
  <c r="AB1525" i="5"/>
  <c r="AB1526" i="5"/>
  <c r="S1526" i="5"/>
  <c r="AB1527" i="5"/>
  <c r="S1528" i="5"/>
  <c r="AB1530" i="5"/>
  <c r="S1530" i="5"/>
  <c r="AB1531" i="5"/>
  <c r="S1531" i="5"/>
  <c r="AB1532" i="5"/>
  <c r="S1532" i="5"/>
  <c r="S1533" i="5"/>
  <c r="AB1533" i="5"/>
  <c r="S1535" i="5"/>
  <c r="AB1535" i="5"/>
  <c r="S1536" i="5"/>
  <c r="AB1536" i="5"/>
  <c r="S1537" i="5"/>
  <c r="AB1537" i="5"/>
  <c r="AB1538" i="5"/>
  <c r="S1538" i="5"/>
  <c r="S1539" i="5"/>
  <c r="AB1539" i="5"/>
  <c r="AB1540" i="5"/>
  <c r="S1540" i="5"/>
  <c r="AB1541" i="5"/>
  <c r="S1541" i="5"/>
  <c r="AB1542" i="5"/>
  <c r="S1542" i="5"/>
  <c r="S1543" i="5"/>
  <c r="AB1544" i="5"/>
  <c r="S1544" i="5"/>
  <c r="S1545" i="5"/>
  <c r="AB1545" i="5"/>
  <c r="S1546" i="5"/>
  <c r="AB1546" i="5"/>
  <c r="AB1547" i="5"/>
  <c r="S1547" i="5"/>
  <c r="S1548" i="5"/>
  <c r="AB1548" i="5"/>
  <c r="AB1549" i="5"/>
  <c r="S1549" i="5"/>
  <c r="S1550" i="5"/>
  <c r="AB1550" i="5"/>
  <c r="S1551" i="5"/>
  <c r="AB1552" i="5"/>
  <c r="S1552" i="5"/>
  <c r="S1553" i="5"/>
  <c r="AB1553" i="5"/>
  <c r="AB1554" i="5"/>
  <c r="S1555" i="5"/>
  <c r="AB1556" i="5"/>
  <c r="S1556" i="5"/>
  <c r="AB1557" i="5"/>
  <c r="S1557" i="5"/>
  <c r="AB1558" i="5"/>
  <c r="S1559" i="5"/>
  <c r="AB1559" i="5"/>
  <c r="S1560" i="5"/>
  <c r="AB1560" i="5"/>
  <c r="AB1561" i="5"/>
  <c r="S1561" i="5"/>
  <c r="S1562" i="5"/>
  <c r="AB1562" i="5"/>
  <c r="S1563" i="5"/>
  <c r="S1564" i="5"/>
  <c r="AB1564" i="5"/>
  <c r="AB1565" i="5"/>
  <c r="S1565" i="5"/>
  <c r="AB1566" i="5"/>
  <c r="S1567" i="5"/>
  <c r="S1568" i="5"/>
  <c r="AB1568" i="5"/>
  <c r="S1569" i="5"/>
  <c r="AB1569" i="5"/>
  <c r="AB1570" i="5"/>
  <c r="S1572" i="5"/>
  <c r="S1573" i="5"/>
  <c r="AB1573" i="5"/>
  <c r="AB1574" i="5"/>
  <c r="S1574" i="5"/>
  <c r="S1575" i="5"/>
  <c r="S1576" i="5"/>
  <c r="AB1576" i="5"/>
  <c r="AB1577" i="5"/>
  <c r="S1577" i="5"/>
  <c r="S1578" i="5"/>
  <c r="AB1578" i="5"/>
  <c r="S1579" i="5"/>
  <c r="AB1579" i="5"/>
  <c r="S1580" i="5"/>
  <c r="AB1580" i="5"/>
  <c r="S1581" i="5"/>
  <c r="AB1581" i="5"/>
  <c r="AB1582" i="5"/>
  <c r="S1582" i="5"/>
  <c r="S1583" i="5"/>
  <c r="S1584" i="5"/>
  <c r="AB1584" i="5"/>
  <c r="AB1585" i="5"/>
  <c r="S1585" i="5"/>
  <c r="AB1586" i="5"/>
  <c r="S1587" i="5"/>
  <c r="S1588" i="5"/>
  <c r="AB1588" i="5"/>
  <c r="AB1589" i="5"/>
  <c r="S1589" i="5"/>
  <c r="AB1590" i="5"/>
  <c r="S1591" i="5"/>
  <c r="AB1591" i="5"/>
  <c r="AB1592" i="5"/>
  <c r="S1592" i="5"/>
  <c r="AB1593" i="5"/>
  <c r="S1593" i="5"/>
  <c r="AB1594" i="5"/>
  <c r="S1594" i="5"/>
  <c r="S1595" i="5"/>
  <c r="AB1596" i="5"/>
  <c r="S1596" i="5"/>
  <c r="AB1597" i="5"/>
  <c r="S1597" i="5"/>
  <c r="S1599" i="5"/>
  <c r="S1600" i="5"/>
  <c r="AB1600" i="5"/>
  <c r="AB1601" i="5"/>
  <c r="S1601" i="5"/>
  <c r="AB1602" i="5"/>
  <c r="S1602" i="5"/>
  <c r="S1604" i="5"/>
  <c r="AB1604" i="5"/>
  <c r="AB1605" i="5"/>
  <c r="S1605" i="5"/>
  <c r="AB1606" i="5"/>
  <c r="S1607" i="5"/>
  <c r="S1608" i="5"/>
  <c r="AB1608" i="5"/>
  <c r="S1609" i="5"/>
  <c r="AB1609" i="5"/>
  <c r="S1610" i="5"/>
  <c r="AB1610" i="5"/>
  <c r="S1611" i="5"/>
  <c r="AB1611" i="5"/>
  <c r="S1612" i="5"/>
  <c r="AB1612" i="5"/>
  <c r="S1613" i="5"/>
  <c r="AB1613" i="5"/>
  <c r="S1614" i="5"/>
  <c r="S1615" i="5"/>
  <c r="AB1616" i="5"/>
  <c r="S1616" i="5"/>
  <c r="AB1617" i="5"/>
  <c r="S1618" i="5"/>
  <c r="S1619" i="5"/>
  <c r="AB1619" i="5"/>
  <c r="AB1620" i="5"/>
  <c r="S1620" i="5"/>
  <c r="AB1622" i="5"/>
  <c r="AB1623" i="5"/>
  <c r="S1623" i="5"/>
  <c r="S1624" i="5"/>
  <c r="AB1624" i="5"/>
  <c r="S1626" i="5"/>
  <c r="AB1626" i="5"/>
  <c r="S1627" i="5"/>
  <c r="AB1627" i="5"/>
  <c r="AB1628" i="5"/>
  <c r="S1628" i="5"/>
  <c r="AB1629" i="5"/>
  <c r="S1629" i="5"/>
  <c r="AB1630" i="5"/>
  <c r="S1630" i="5"/>
  <c r="S1631" i="5"/>
  <c r="AB1632" i="5"/>
  <c r="S1632" i="5"/>
  <c r="AB1633" i="5"/>
  <c r="S1634" i="5"/>
  <c r="AB1635" i="5"/>
  <c r="S1635" i="5"/>
  <c r="AB1636" i="5"/>
  <c r="S1636" i="5"/>
  <c r="S1639" i="5"/>
  <c r="AB1640" i="5"/>
  <c r="S1640" i="5"/>
  <c r="AB1641" i="5"/>
  <c r="S1642" i="5"/>
  <c r="S1643" i="5"/>
  <c r="AB1643" i="5"/>
  <c r="AB1644" i="5"/>
  <c r="S1644" i="5"/>
  <c r="S1645" i="5"/>
  <c r="S1646" i="5"/>
  <c r="AB1646" i="5"/>
  <c r="S1647" i="5"/>
  <c r="AB1648" i="5"/>
  <c r="S1648" i="5"/>
  <c r="AB1649" i="5"/>
  <c r="S1650" i="5"/>
  <c r="S1651" i="5"/>
  <c r="S1652" i="5"/>
  <c r="AB1652" i="5"/>
  <c r="S1653" i="5"/>
  <c r="AB1656" i="5"/>
  <c r="S1656" i="5"/>
  <c r="S1657" i="5"/>
  <c r="S1658" i="5"/>
  <c r="AB1658" i="5"/>
  <c r="S1659" i="5"/>
  <c r="AB1660" i="5"/>
  <c r="S1660" i="5"/>
  <c r="S1661" i="5"/>
  <c r="AB1661" i="5"/>
  <c r="S1663" i="5"/>
  <c r="AB1663" i="5"/>
  <c r="AB1664" i="5"/>
  <c r="S1664" i="5"/>
  <c r="AB1665" i="5"/>
  <c r="AB1666" i="5"/>
  <c r="AB1667" i="5"/>
  <c r="S1667" i="5"/>
  <c r="S1668" i="5"/>
  <c r="AB1668" i="5"/>
  <c r="AB1669" i="5"/>
  <c r="S1670" i="5"/>
  <c r="AB1671" i="5"/>
  <c r="S1671" i="5"/>
  <c r="S1672" i="5"/>
  <c r="AB1672" i="5"/>
  <c r="AB1673" i="5"/>
  <c r="AB1674" i="5"/>
  <c r="S1674" i="5"/>
  <c r="S1675" i="5"/>
  <c r="AB1676" i="5"/>
  <c r="S1676" i="5"/>
  <c r="AB1677" i="5"/>
  <c r="S1679" i="5"/>
  <c r="S1680" i="5"/>
  <c r="AB1680" i="5"/>
  <c r="S1681" i="5"/>
  <c r="AB1681" i="5"/>
  <c r="AB1682" i="5"/>
  <c r="S1682" i="5"/>
  <c r="S1683" i="5"/>
  <c r="AB1684" i="5"/>
  <c r="S1684" i="5"/>
  <c r="S1685" i="5"/>
  <c r="AB1686" i="5"/>
  <c r="S1686" i="5"/>
  <c r="S1687" i="5"/>
  <c r="S1688" i="5"/>
  <c r="AB1688" i="5"/>
  <c r="S1690" i="5"/>
  <c r="AB1691" i="5"/>
  <c r="S1691" i="5"/>
  <c r="S1692" i="5"/>
  <c r="AB1692" i="5"/>
  <c r="AB1693" i="5"/>
  <c r="S1696" i="5"/>
  <c r="AB1696" i="5"/>
  <c r="S1697" i="5"/>
  <c r="S1698" i="5"/>
  <c r="S1699" i="5"/>
  <c r="AB1700" i="5"/>
  <c r="S1700" i="5"/>
  <c r="AB1701" i="5"/>
  <c r="S1701" i="5"/>
  <c r="AB1702" i="5"/>
  <c r="S1702" i="5"/>
  <c r="S1703" i="5"/>
  <c r="AB1704" i="5"/>
  <c r="S1704" i="5"/>
  <c r="S1705" i="5"/>
  <c r="AB1705" i="5"/>
  <c r="S1706" i="5"/>
  <c r="S1707" i="5"/>
  <c r="AB1707" i="5"/>
  <c r="AB1708" i="5"/>
  <c r="S1708" i="5"/>
  <c r="S1712" i="5"/>
  <c r="AB1712" i="5"/>
  <c r="AB1713" i="5"/>
  <c r="S1714" i="5"/>
  <c r="S1715" i="5"/>
  <c r="S1716" i="5"/>
  <c r="AB1716" i="5"/>
  <c r="AB1717" i="5"/>
  <c r="AB1718" i="5"/>
  <c r="S1720" i="5"/>
  <c r="AB1720" i="5"/>
  <c r="S1721" i="5"/>
  <c r="AB1721" i="5"/>
  <c r="S1722" i="5"/>
  <c r="AB1722" i="5"/>
  <c r="AB1723" i="5"/>
  <c r="S1724" i="5"/>
  <c r="AB1725" i="5"/>
  <c r="S1727" i="5"/>
  <c r="AB1728" i="5"/>
  <c r="S1728" i="5"/>
  <c r="AB1729" i="5"/>
  <c r="S1729" i="5"/>
  <c r="S1730" i="5"/>
  <c r="AB1730" i="5"/>
  <c r="S1731" i="5"/>
  <c r="AB1731" i="5"/>
  <c r="S1732" i="5"/>
  <c r="AB1732" i="5"/>
  <c r="AB1733" i="5"/>
  <c r="S1733" i="5"/>
  <c r="S1734" i="5"/>
  <c r="AB1734" i="5"/>
  <c r="AB1735" i="5"/>
  <c r="S1735" i="5"/>
  <c r="AB1736" i="5"/>
  <c r="S1736" i="5"/>
  <c r="AB1737" i="5"/>
  <c r="AB1738" i="5"/>
  <c r="S1738" i="5"/>
  <c r="AB1739" i="5"/>
  <c r="S1740" i="5"/>
  <c r="AB1741" i="5"/>
  <c r="AB1742" i="5"/>
  <c r="S1742" i="5"/>
  <c r="AB1743" i="5"/>
  <c r="S1744" i="5"/>
  <c r="AB1745" i="5"/>
  <c r="S1745" i="5"/>
  <c r="S1746" i="5"/>
  <c r="AB1746" i="5"/>
  <c r="AB1747" i="5"/>
  <c r="S1747" i="5"/>
  <c r="S1748" i="5"/>
  <c r="AB1749" i="5"/>
  <c r="S1749" i="5"/>
  <c r="S1750" i="5"/>
  <c r="AB1750" i="5"/>
  <c r="S1751" i="5"/>
  <c r="S1752" i="5"/>
  <c r="AB1753" i="5"/>
  <c r="S1753" i="5"/>
  <c r="AB1754" i="5"/>
  <c r="S1754" i="5"/>
  <c r="S1756" i="5"/>
  <c r="AB1757" i="5"/>
  <c r="S1758" i="5"/>
  <c r="AB1758" i="5"/>
  <c r="S1759" i="5"/>
  <c r="S1760" i="5"/>
  <c r="AB1761" i="5"/>
  <c r="S1761" i="5"/>
  <c r="AB1762" i="5"/>
  <c r="S1762" i="5"/>
  <c r="AB1764" i="5"/>
  <c r="S1764" i="5"/>
  <c r="AB1765" i="5"/>
  <c r="S1765" i="5"/>
  <c r="AB1766" i="5"/>
  <c r="S1766" i="5"/>
  <c r="S1767" i="5"/>
  <c r="S1768" i="5"/>
  <c r="AB1770" i="5"/>
  <c r="S1770" i="5"/>
  <c r="S1771" i="5"/>
  <c r="AB1773" i="5"/>
  <c r="S1774" i="5"/>
  <c r="AB1774" i="5"/>
  <c r="AB1775" i="5"/>
  <c r="S1775" i="5"/>
  <c r="S1777" i="5"/>
  <c r="AB1777" i="5"/>
  <c r="AB1778" i="5"/>
  <c r="S1778" i="5"/>
  <c r="S1779" i="5"/>
  <c r="AB1779" i="5"/>
  <c r="S1780" i="5"/>
  <c r="S1781" i="5"/>
  <c r="AB1782" i="5"/>
  <c r="S1782" i="5"/>
  <c r="S1783" i="5"/>
  <c r="S1786" i="5"/>
  <c r="AB1786" i="5"/>
  <c r="S1787" i="5"/>
  <c r="AB1788" i="5"/>
  <c r="AB1790" i="5"/>
  <c r="S1790" i="5"/>
  <c r="S1792" i="5"/>
  <c r="AB1792" i="5"/>
  <c r="S1793" i="5"/>
  <c r="AB1794" i="5"/>
  <c r="S1794" i="5"/>
  <c r="S1795" i="5"/>
  <c r="AB1796" i="5"/>
  <c r="S1798" i="5"/>
  <c r="S1799" i="5"/>
  <c r="AB1800" i="5"/>
  <c r="S1800" i="5"/>
  <c r="AB1801" i="5"/>
  <c r="S1802" i="5"/>
  <c r="AB1802" i="5"/>
  <c r="S1803" i="5"/>
  <c r="AB1804" i="5"/>
  <c r="AB1805" i="5"/>
  <c r="S1805" i="5"/>
  <c r="S1806" i="5"/>
  <c r="S1807" i="5"/>
  <c r="AB1807" i="5"/>
  <c r="AB1808" i="5"/>
  <c r="S1808" i="5"/>
  <c r="S1809" i="5"/>
  <c r="AB1809" i="5"/>
  <c r="AB1810" i="5"/>
  <c r="S1810" i="5"/>
  <c r="AB1811" i="5"/>
  <c r="S1811" i="5"/>
  <c r="S1812" i="5"/>
  <c r="AB1812" i="5"/>
  <c r="AB1814" i="5"/>
  <c r="AB1816" i="5"/>
  <c r="AB1817" i="5"/>
  <c r="AB1818" i="5"/>
  <c r="S1819" i="5"/>
  <c r="S1820" i="5"/>
  <c r="S1821" i="5"/>
  <c r="AB1821" i="5"/>
  <c r="S1822" i="5"/>
  <c r="AB1822" i="5"/>
  <c r="S1824" i="5"/>
  <c r="AB1825" i="5"/>
  <c r="S1825" i="5"/>
  <c r="AB1826" i="5"/>
  <c r="S1826" i="5"/>
  <c r="AB1827" i="5"/>
  <c r="S1827" i="5"/>
  <c r="S1828" i="5"/>
  <c r="S1829" i="5"/>
  <c r="AB1830" i="5"/>
  <c r="S1830" i="5"/>
  <c r="S1831" i="5"/>
  <c r="AB1831" i="5"/>
  <c r="AB1832" i="5"/>
  <c r="AB1834" i="5"/>
  <c r="S1834" i="5"/>
  <c r="S1835" i="5"/>
  <c r="AB1835" i="5"/>
  <c r="S1836" i="5"/>
  <c r="AB1836" i="5"/>
  <c r="AB1837" i="5"/>
  <c r="S1838" i="5"/>
  <c r="AB1838" i="5"/>
  <c r="AB1839" i="5"/>
  <c r="S1839" i="5"/>
  <c r="AB1840" i="5"/>
  <c r="S1841" i="5"/>
  <c r="S1842" i="5"/>
  <c r="S1843" i="5"/>
  <c r="AB1843" i="5"/>
  <c r="AB1844" i="5"/>
  <c r="S1845" i="5"/>
  <c r="S1846" i="5"/>
  <c r="AB1846" i="5"/>
  <c r="S1847" i="5"/>
  <c r="AB1847" i="5"/>
  <c r="AB1848" i="5"/>
  <c r="AB1849" i="5"/>
  <c r="S1849" i="5"/>
  <c r="S1850" i="5"/>
  <c r="AB1850" i="5"/>
  <c r="AB1851" i="5"/>
  <c r="S1851" i="5"/>
  <c r="AB1852" i="5"/>
  <c r="AB1854" i="5"/>
  <c r="S1854" i="5"/>
  <c r="AB1855" i="5"/>
  <c r="S1855" i="5"/>
  <c r="AB1856" i="5"/>
  <c r="S1856" i="5"/>
  <c r="S1857" i="5"/>
  <c r="AB1857" i="5"/>
  <c r="S1858" i="5"/>
  <c r="S1859" i="5"/>
  <c r="AB1859" i="5"/>
  <c r="S1860" i="5"/>
  <c r="AB1861" i="5"/>
  <c r="S1862" i="5"/>
  <c r="AB1862" i="5"/>
  <c r="S1863" i="5"/>
  <c r="S1864" i="5"/>
  <c r="AB1864" i="5"/>
  <c r="AB1866" i="5"/>
  <c r="S1866" i="5"/>
  <c r="S1867" i="5"/>
  <c r="AB1867" i="5"/>
  <c r="S1869" i="5"/>
  <c r="S1870" i="5"/>
  <c r="AB1870" i="5"/>
  <c r="S1871" i="5"/>
  <c r="AB1872" i="5"/>
  <c r="S1872" i="5"/>
  <c r="S1873" i="5"/>
  <c r="S1874" i="5"/>
  <c r="AB1875" i="5"/>
  <c r="S1875" i="5"/>
  <c r="S1877" i="5"/>
  <c r="S1878" i="5"/>
  <c r="AB1878" i="5"/>
  <c r="S1879" i="5"/>
  <c r="AB1880" i="5"/>
  <c r="S1880" i="5"/>
  <c r="S1882" i="5"/>
  <c r="AB1882" i="5"/>
  <c r="S1883" i="5"/>
  <c r="AB1883" i="5"/>
  <c r="S1884" i="5"/>
  <c r="AB1884" i="5"/>
  <c r="S1885" i="5"/>
  <c r="S1886" i="5"/>
  <c r="AB1886" i="5"/>
  <c r="S1887" i="5"/>
  <c r="S1888" i="5"/>
  <c r="AB1888" i="5"/>
  <c r="AB1889" i="5"/>
  <c r="S1889" i="5"/>
  <c r="S1890" i="5"/>
  <c r="S1891" i="5"/>
  <c r="AB1891" i="5"/>
  <c r="AB1893" i="5"/>
  <c r="S1893" i="5"/>
  <c r="S1894" i="5"/>
  <c r="AB1894" i="5"/>
  <c r="S1895" i="5"/>
  <c r="AB1896" i="5"/>
  <c r="S1896" i="5"/>
  <c r="S1897" i="5"/>
  <c r="AB1898" i="5"/>
  <c r="S1898" i="5"/>
  <c r="S1899" i="5"/>
  <c r="AB1900" i="5"/>
  <c r="S1900" i="5"/>
  <c r="AB1901" i="5"/>
  <c r="S1902" i="5"/>
  <c r="AB1902" i="5"/>
  <c r="S1903" i="5"/>
  <c r="AB1904" i="5"/>
  <c r="S1904" i="5"/>
  <c r="S1905" i="5"/>
  <c r="AB1906" i="5"/>
  <c r="S1906" i="5"/>
  <c r="S1907" i="5"/>
  <c r="AB1908" i="5"/>
  <c r="S1908" i="5"/>
  <c r="S1909" i="5"/>
  <c r="AB1909" i="5"/>
  <c r="AB1910" i="5"/>
  <c r="S1910" i="5"/>
  <c r="S1911" i="5"/>
  <c r="AB1911" i="5"/>
  <c r="AB1913" i="5"/>
  <c r="S1913" i="5"/>
  <c r="AB1915" i="5"/>
  <c r="AB1916" i="5"/>
  <c r="S1916" i="5"/>
  <c r="S1917" i="5"/>
  <c r="AB1917" i="5"/>
  <c r="AB1919" i="5"/>
  <c r="S1919" i="5"/>
  <c r="AB1920" i="5"/>
  <c r="AB1922" i="5"/>
  <c r="S1923" i="5"/>
  <c r="AB1923" i="5"/>
  <c r="S1924" i="5"/>
  <c r="S1925" i="5"/>
  <c r="AB1926" i="5"/>
  <c r="AB1927" i="5"/>
  <c r="S1927" i="5"/>
  <c r="AB1928" i="5"/>
  <c r="AB1929" i="5"/>
  <c r="S1929" i="5"/>
  <c r="S1931" i="5"/>
  <c r="AB1931" i="5"/>
  <c r="AB1932" i="5"/>
  <c r="AB1933" i="5"/>
  <c r="S1935" i="5"/>
  <c r="AB1936" i="5"/>
  <c r="S1936" i="5"/>
  <c r="S1939" i="5"/>
  <c r="AB1939" i="5"/>
  <c r="S1940" i="5"/>
  <c r="AB1943" i="5"/>
  <c r="S1943" i="5"/>
  <c r="S1944" i="5"/>
  <c r="AB1945" i="5"/>
  <c r="AB1946" i="5"/>
  <c r="AB1947" i="5"/>
  <c r="S1947" i="5"/>
  <c r="S1948" i="5"/>
  <c r="AB1949" i="5"/>
  <c r="S1949" i="5"/>
  <c r="S1951" i="5"/>
  <c r="AB1951" i="5"/>
  <c r="AB1952" i="5"/>
  <c r="S1953" i="5"/>
  <c r="AB1954" i="5"/>
  <c r="AB1956" i="5"/>
  <c r="S1956" i="5"/>
  <c r="S1959" i="5"/>
  <c r="AB1959" i="5"/>
  <c r="AB1960" i="5"/>
  <c r="S1960" i="5"/>
  <c r="AB1962" i="5"/>
  <c r="AB1963" i="5"/>
  <c r="S1963" i="5"/>
  <c r="AB1964" i="5"/>
  <c r="S1965" i="5"/>
  <c r="S1967" i="5"/>
  <c r="AB1967" i="5"/>
  <c r="S1968" i="5"/>
  <c r="AB1970" i="5"/>
  <c r="S1971" i="5"/>
  <c r="AB1971" i="5"/>
  <c r="S1972" i="5"/>
  <c r="AB1972" i="5"/>
  <c r="S1973" i="5"/>
  <c r="AB1973" i="5"/>
  <c r="AB1975" i="5"/>
  <c r="S1975" i="5"/>
  <c r="S1979" i="5"/>
  <c r="AB1979" i="5"/>
  <c r="S1980" i="5"/>
  <c r="AB1983" i="5"/>
  <c r="S1983" i="5"/>
  <c r="AB1985" i="5"/>
  <c r="AB1988" i="5"/>
  <c r="AB1990" i="5"/>
  <c r="AB1991" i="5"/>
  <c r="S1991" i="5"/>
  <c r="AB1992" i="5"/>
  <c r="S1992" i="5"/>
  <c r="AB1993" i="5"/>
  <c r="AB1994" i="5"/>
  <c r="AB1995" i="5"/>
  <c r="S1995" i="5"/>
  <c r="S1996" i="5"/>
  <c r="AB1996" i="5"/>
  <c r="AB1998" i="5"/>
  <c r="AB1999" i="5"/>
  <c r="S1999" i="5"/>
  <c r="S2000" i="5"/>
  <c r="S2001" i="5"/>
  <c r="AB2001" i="5"/>
  <c r="AB2002" i="5"/>
  <c r="AB2003" i="5"/>
  <c r="S2003" i="5"/>
  <c r="S2004" i="5"/>
  <c r="S2005" i="5"/>
  <c r="AB2006" i="5"/>
  <c r="S2007" i="5"/>
  <c r="AB2007" i="5"/>
  <c r="S2008" i="5"/>
  <c r="AB2008" i="5"/>
  <c r="S2011" i="5"/>
  <c r="AB2011" i="5"/>
  <c r="S2012" i="5"/>
  <c r="AB2014" i="5"/>
  <c r="AB2015" i="5"/>
  <c r="S2015" i="5"/>
  <c r="AB2016" i="5"/>
  <c r="S2017" i="5"/>
  <c r="AB2017" i="5"/>
  <c r="AB2020" i="5"/>
  <c r="S2020" i="5"/>
  <c r="S2021" i="5"/>
  <c r="AB2022" i="5"/>
  <c r="S2023" i="5"/>
  <c r="AB2023" i="5"/>
  <c r="AB2024" i="5"/>
  <c r="S2024" i="5"/>
  <c r="S2025" i="5"/>
  <c r="S2027" i="5"/>
  <c r="AB2027" i="5"/>
  <c r="AB2028" i="5"/>
  <c r="S2029" i="5"/>
  <c r="AB2030" i="5"/>
  <c r="S2031" i="5"/>
  <c r="AB2031" i="5"/>
  <c r="S2032" i="5"/>
  <c r="S2033" i="5"/>
  <c r="AB2034" i="5"/>
  <c r="S2035" i="5"/>
  <c r="AB2035" i="5"/>
  <c r="S2037" i="5"/>
  <c r="AB2039" i="5"/>
  <c r="AB2040" i="5"/>
  <c r="AB2042" i="5"/>
  <c r="S2042" i="5"/>
  <c r="AB2043" i="5"/>
  <c r="S2044" i="5"/>
  <c r="S2045" i="5"/>
  <c r="AB2046" i="5"/>
  <c r="S2046" i="5"/>
  <c r="AB2047" i="5"/>
  <c r="AB2049" i="5"/>
  <c r="S2050" i="5"/>
  <c r="AB2051" i="5"/>
  <c r="S2052" i="5"/>
  <c r="S2053" i="5"/>
  <c r="AB2054" i="5"/>
  <c r="S2054" i="5"/>
  <c r="AB2055" i="5"/>
  <c r="S2056" i="5"/>
  <c r="AB2057" i="5"/>
  <c r="S2058" i="5"/>
  <c r="AB2059" i="5"/>
  <c r="S2060" i="5"/>
  <c r="S2061" i="5"/>
  <c r="S2062" i="5"/>
  <c r="AB2063" i="5"/>
  <c r="S2065" i="5"/>
  <c r="S2066" i="5"/>
  <c r="AB2069" i="5"/>
  <c r="S2069" i="5"/>
  <c r="S2070" i="5"/>
  <c r="AB2071" i="5"/>
  <c r="AB2074" i="5"/>
  <c r="AB2075" i="5"/>
  <c r="AB2076" i="5"/>
  <c r="S2077" i="5"/>
  <c r="AB2078" i="5"/>
  <c r="AB2079" i="5"/>
  <c r="AB2080" i="5"/>
  <c r="S2081" i="5"/>
  <c r="AB2083" i="5"/>
  <c r="AB2084" i="5"/>
  <c r="S2085" i="5"/>
  <c r="S2086" i="5"/>
  <c r="AB2088" i="5"/>
  <c r="AB2089" i="5"/>
  <c r="S2089" i="5"/>
  <c r="S2090" i="5"/>
  <c r="S2093" i="5"/>
  <c r="AB2093" i="5"/>
  <c r="S2098" i="5"/>
  <c r="AB2101" i="5"/>
  <c r="S2101" i="5"/>
  <c r="S2102" i="5"/>
  <c r="S2104" i="5"/>
  <c r="AB2104" i="5"/>
  <c r="S2109" i="5"/>
  <c r="AB2111" i="5"/>
  <c r="S2113" i="5"/>
  <c r="S2115" i="5"/>
  <c r="S2117" i="5"/>
  <c r="AB2120" i="5"/>
  <c r="AB2124" i="5"/>
  <c r="S2124" i="5"/>
  <c r="S2126" i="5"/>
  <c r="AB2127" i="5"/>
  <c r="AB2131" i="5"/>
  <c r="AB2132" i="5"/>
  <c r="AB2134" i="5"/>
  <c r="AB2135" i="5"/>
  <c r="AB2136" i="5"/>
  <c r="AB2138" i="5"/>
  <c r="AB2141" i="5"/>
  <c r="AB2143" i="5"/>
  <c r="AB2144" i="5"/>
  <c r="AB2148" i="5"/>
  <c r="AB2152" i="5"/>
  <c r="S2154" i="5"/>
  <c r="AB2155" i="5"/>
  <c r="S2158" i="5"/>
  <c r="AB2159" i="5"/>
  <c r="S2161" i="5"/>
  <c r="AB2161" i="5"/>
  <c r="S2162" i="5"/>
  <c r="AB2182" i="5"/>
  <c r="AB2184" i="5"/>
  <c r="AB2188" i="5"/>
  <c r="S2192" i="5"/>
  <c r="AB2192" i="5"/>
  <c r="AB2196" i="5"/>
  <c r="S2198" i="5"/>
  <c r="AB2200" i="5"/>
  <c r="S2200" i="5"/>
  <c r="S2204" i="5"/>
  <c r="S2206" i="5"/>
  <c r="AB2208" i="5"/>
  <c r="S2208" i="5"/>
  <c r="AB2211" i="5"/>
  <c r="AB2212" i="5"/>
  <c r="AB2215" i="5"/>
  <c r="S2216" i="5"/>
  <c r="AB2218" i="5"/>
  <c r="S2218" i="5"/>
  <c r="AB2219" i="5"/>
  <c r="S2222" i="5"/>
  <c r="AB2222" i="5"/>
  <c r="S2236" i="5"/>
  <c r="J1002" i="5"/>
  <c r="H1002" i="5"/>
  <c r="G1002" i="5"/>
  <c r="I1002" i="5"/>
  <c r="R1002" i="5"/>
  <c r="F1002" i="5"/>
  <c r="X1002" i="5"/>
  <c r="F1003" i="5"/>
  <c r="H1003" i="5"/>
  <c r="G1003" i="5"/>
  <c r="I1003" i="5"/>
  <c r="R1003" i="5"/>
  <c r="J1003" i="5"/>
  <c r="X1003" i="5"/>
  <c r="G1004" i="5"/>
  <c r="I1004" i="5"/>
  <c r="J1004" i="5"/>
  <c r="R1004" i="5"/>
  <c r="F1004" i="5"/>
  <c r="H1004" i="5"/>
  <c r="X1004" i="5"/>
  <c r="G1005" i="5"/>
  <c r="R1005" i="5"/>
  <c r="I1005" i="5"/>
  <c r="F1005" i="5"/>
  <c r="H1005" i="5"/>
  <c r="J1005" i="5"/>
  <c r="X1005" i="5"/>
  <c r="H1006" i="5"/>
  <c r="F1006" i="5"/>
  <c r="G1006" i="5"/>
  <c r="R1006" i="5"/>
  <c r="I1006" i="5"/>
  <c r="J1006" i="5"/>
  <c r="X1006" i="5"/>
  <c r="G1007" i="5"/>
  <c r="R1007" i="5"/>
  <c r="F1007" i="5"/>
  <c r="H1007" i="5"/>
  <c r="I1007" i="5"/>
  <c r="J1007" i="5"/>
  <c r="X1007" i="5"/>
  <c r="G1008" i="5"/>
  <c r="I1008" i="5"/>
  <c r="J1008" i="5"/>
  <c r="R1008" i="5"/>
  <c r="F1008" i="5"/>
  <c r="H1008" i="5"/>
  <c r="X1008" i="5"/>
  <c r="G1009" i="5"/>
  <c r="R1009" i="5"/>
  <c r="I1009" i="5"/>
  <c r="F1009" i="5"/>
  <c r="H1009" i="5"/>
  <c r="J1009" i="5"/>
  <c r="X1009" i="5"/>
  <c r="H1010" i="5"/>
  <c r="J1010" i="5"/>
  <c r="G1010" i="5"/>
  <c r="F1010" i="5"/>
  <c r="I1010" i="5"/>
  <c r="R1010" i="5"/>
  <c r="X1010" i="5"/>
  <c r="G1011" i="5"/>
  <c r="H1011" i="5"/>
  <c r="I1011" i="5"/>
  <c r="J1011" i="5"/>
  <c r="F1011" i="5"/>
  <c r="R1011" i="5"/>
  <c r="X1011" i="5"/>
  <c r="G1012" i="5"/>
  <c r="F1012" i="5"/>
  <c r="I1012" i="5"/>
  <c r="J1012" i="5"/>
  <c r="R1012" i="5"/>
  <c r="H1012" i="5"/>
  <c r="X1012" i="5"/>
  <c r="G1013" i="5"/>
  <c r="R1013" i="5"/>
  <c r="I1013" i="5"/>
  <c r="F1013" i="5"/>
  <c r="H1013" i="5"/>
  <c r="J1013" i="5"/>
  <c r="X1013" i="5"/>
  <c r="J1014" i="5"/>
  <c r="F1014" i="5"/>
  <c r="H1014" i="5"/>
  <c r="I1014" i="5"/>
  <c r="G1014" i="5"/>
  <c r="R1014" i="5"/>
  <c r="X1014" i="5"/>
  <c r="G1015" i="5"/>
  <c r="F1015" i="5"/>
  <c r="R1015" i="5"/>
  <c r="H1015" i="5"/>
  <c r="I1015" i="5"/>
  <c r="J1015" i="5"/>
  <c r="X1015" i="5"/>
  <c r="G1016" i="5"/>
  <c r="F1016" i="5"/>
  <c r="H1016" i="5"/>
  <c r="I1016" i="5"/>
  <c r="J1016" i="5"/>
  <c r="R1016" i="5"/>
  <c r="X1016" i="5"/>
  <c r="G1017" i="5"/>
  <c r="R1017" i="5"/>
  <c r="I1017" i="5"/>
  <c r="J1017" i="5"/>
  <c r="H1017" i="5"/>
  <c r="F1017" i="5"/>
  <c r="X1017" i="5"/>
  <c r="R1018" i="5"/>
  <c r="J1018" i="5"/>
  <c r="H1018" i="5"/>
  <c r="G1018" i="5"/>
  <c r="F1018" i="5"/>
  <c r="I1018" i="5"/>
  <c r="X1018" i="5"/>
  <c r="I1019" i="5"/>
  <c r="H1019" i="5"/>
  <c r="G1019" i="5"/>
  <c r="F1019" i="5"/>
  <c r="J1019" i="5"/>
  <c r="R1019" i="5"/>
  <c r="X1019" i="5"/>
  <c r="G1020" i="5"/>
  <c r="I1020" i="5"/>
  <c r="J1020" i="5"/>
  <c r="R1020" i="5"/>
  <c r="F1020" i="5"/>
  <c r="H1020" i="5"/>
  <c r="X1020" i="5"/>
  <c r="I1021" i="5"/>
  <c r="H1021" i="5"/>
  <c r="F1021" i="5"/>
  <c r="J1021" i="5"/>
  <c r="G1021" i="5"/>
  <c r="R1021" i="5"/>
  <c r="X1021" i="5"/>
  <c r="I1022" i="5"/>
  <c r="J1022" i="5"/>
  <c r="R1022" i="5"/>
  <c r="G1022" i="5"/>
  <c r="H1022" i="5"/>
  <c r="F1022" i="5"/>
  <c r="X1022" i="5"/>
  <c r="G1023" i="5"/>
  <c r="R1023" i="5"/>
  <c r="F1023" i="5"/>
  <c r="H1023" i="5"/>
  <c r="I1023" i="5"/>
  <c r="J1023" i="5"/>
  <c r="X1023" i="5"/>
  <c r="G1024" i="5"/>
  <c r="I1024" i="5"/>
  <c r="J1024" i="5"/>
  <c r="R1024" i="5"/>
  <c r="F1024" i="5"/>
  <c r="H1024" i="5"/>
  <c r="X1024" i="5"/>
  <c r="G1025" i="5"/>
  <c r="F1025" i="5"/>
  <c r="R1025" i="5"/>
  <c r="J1025" i="5"/>
  <c r="H1025" i="5"/>
  <c r="I1025" i="5"/>
  <c r="X1025" i="5"/>
  <c r="G1027" i="5"/>
  <c r="F1027" i="5"/>
  <c r="R1027" i="5"/>
  <c r="H1027" i="5"/>
  <c r="I1027" i="5"/>
  <c r="J1027" i="5"/>
  <c r="X1027" i="5"/>
  <c r="G1028" i="5"/>
  <c r="F1028" i="5"/>
  <c r="H1028" i="5"/>
  <c r="I1028" i="5"/>
  <c r="J1028" i="5"/>
  <c r="R1028" i="5"/>
  <c r="X1028" i="5"/>
  <c r="G1029" i="5"/>
  <c r="R1029" i="5"/>
  <c r="I1029" i="5"/>
  <c r="F1029" i="5"/>
  <c r="H1029" i="5"/>
  <c r="J1029" i="5"/>
  <c r="X1029" i="5"/>
  <c r="R1030" i="5"/>
  <c r="G1030" i="5"/>
  <c r="H1030" i="5"/>
  <c r="J1030" i="5"/>
  <c r="I1030" i="5"/>
  <c r="F1030" i="5"/>
  <c r="X1030" i="5"/>
  <c r="G1031" i="5"/>
  <c r="H1031" i="5"/>
  <c r="I1031" i="5"/>
  <c r="J1031" i="5"/>
  <c r="F1031" i="5"/>
  <c r="R1031" i="5"/>
  <c r="X1031" i="5"/>
  <c r="G1032" i="5"/>
  <c r="I1032" i="5"/>
  <c r="J1032" i="5"/>
  <c r="R1032" i="5"/>
  <c r="F1032" i="5"/>
  <c r="H1032" i="5"/>
  <c r="X1032" i="5"/>
  <c r="G1033" i="5"/>
  <c r="R1033" i="5"/>
  <c r="I1033" i="5"/>
  <c r="F1033" i="5"/>
  <c r="H1033" i="5"/>
  <c r="J1033" i="5"/>
  <c r="X1033" i="5"/>
  <c r="J1034" i="5"/>
  <c r="H1034" i="5"/>
  <c r="I1034" i="5"/>
  <c r="F1034" i="5"/>
  <c r="R1034" i="5"/>
  <c r="G1034" i="5"/>
  <c r="X1034" i="5"/>
  <c r="G1035" i="5"/>
  <c r="R1035" i="5"/>
  <c r="I1035" i="5"/>
  <c r="J1035" i="5"/>
  <c r="F1035" i="5"/>
  <c r="H1035" i="5"/>
  <c r="X1035" i="5"/>
  <c r="G1036" i="5"/>
  <c r="I1036" i="5"/>
  <c r="J1036" i="5"/>
  <c r="R1036" i="5"/>
  <c r="F1036" i="5"/>
  <c r="H1036" i="5"/>
  <c r="X1036" i="5"/>
  <c r="F1037" i="5"/>
  <c r="J1037" i="5"/>
  <c r="R1037" i="5"/>
  <c r="I1037" i="5"/>
  <c r="G1037" i="5"/>
  <c r="H1037" i="5"/>
  <c r="X1037" i="5"/>
  <c r="R1038" i="5"/>
  <c r="H1038" i="5"/>
  <c r="I1038" i="5"/>
  <c r="J1038" i="5"/>
  <c r="F1038" i="5"/>
  <c r="G1038" i="5"/>
  <c r="X1038" i="5"/>
  <c r="G1039" i="5"/>
  <c r="R1039" i="5"/>
  <c r="F1039" i="5"/>
  <c r="H1039" i="5"/>
  <c r="I1039" i="5"/>
  <c r="J1039" i="5"/>
  <c r="X1039" i="5"/>
  <c r="G1040" i="5"/>
  <c r="I1040" i="5"/>
  <c r="J1040" i="5"/>
  <c r="R1040" i="5"/>
  <c r="F1040" i="5"/>
  <c r="H1040" i="5"/>
  <c r="X1040" i="5"/>
  <c r="R1041" i="5"/>
  <c r="H1041" i="5"/>
  <c r="G1041" i="5"/>
  <c r="J1041" i="5"/>
  <c r="F1041" i="5"/>
  <c r="I1041" i="5"/>
  <c r="X1041" i="5"/>
  <c r="R1042" i="5"/>
  <c r="H1042" i="5"/>
  <c r="F1042" i="5"/>
  <c r="G1042" i="5"/>
  <c r="I1042" i="5"/>
  <c r="J1042" i="5"/>
  <c r="X1042" i="5"/>
  <c r="G1043" i="5"/>
  <c r="F1043" i="5"/>
  <c r="R1043" i="5"/>
  <c r="H1043" i="5"/>
  <c r="I1043" i="5"/>
  <c r="J1043" i="5"/>
  <c r="X1043" i="5"/>
  <c r="G1044" i="5"/>
  <c r="F1044" i="5"/>
  <c r="H1044" i="5"/>
  <c r="I1044" i="5"/>
  <c r="J1044" i="5"/>
  <c r="R1044" i="5"/>
  <c r="X1044" i="5"/>
  <c r="G1045" i="5"/>
  <c r="R1045" i="5"/>
  <c r="I1045" i="5"/>
  <c r="H1045" i="5"/>
  <c r="J1045" i="5"/>
  <c r="F1045" i="5"/>
  <c r="X1045" i="5"/>
  <c r="H1046" i="5"/>
  <c r="J1046" i="5"/>
  <c r="I1046" i="5"/>
  <c r="G1046" i="5"/>
  <c r="R1046" i="5"/>
  <c r="F1046" i="5"/>
  <c r="X1046" i="5"/>
  <c r="G1047" i="5"/>
  <c r="H1047" i="5"/>
  <c r="I1047" i="5"/>
  <c r="J1047" i="5"/>
  <c r="F1047" i="5"/>
  <c r="R1047" i="5"/>
  <c r="X1047" i="5"/>
  <c r="G1048" i="5"/>
  <c r="I1048" i="5"/>
  <c r="J1048" i="5"/>
  <c r="R1048" i="5"/>
  <c r="F1048" i="5"/>
  <c r="H1048" i="5"/>
  <c r="X1048" i="5"/>
  <c r="G1049" i="5"/>
  <c r="R1049" i="5"/>
  <c r="I1049" i="5"/>
  <c r="F1049" i="5"/>
  <c r="J1049" i="5"/>
  <c r="H1049" i="5"/>
  <c r="X1049" i="5"/>
  <c r="R1050" i="5"/>
  <c r="H1050" i="5"/>
  <c r="G1050" i="5"/>
  <c r="F1050" i="5"/>
  <c r="I1050" i="5"/>
  <c r="J1050" i="5"/>
  <c r="X1050" i="5"/>
  <c r="G1051" i="5"/>
  <c r="R1051" i="5"/>
  <c r="J1051" i="5"/>
  <c r="F1051" i="5"/>
  <c r="H1051" i="5"/>
  <c r="I1051" i="5"/>
  <c r="X1051" i="5"/>
  <c r="G1052" i="5"/>
  <c r="I1052" i="5"/>
  <c r="J1052" i="5"/>
  <c r="R1052" i="5"/>
  <c r="F1052" i="5"/>
  <c r="H1052" i="5"/>
  <c r="X1052" i="5"/>
  <c r="I1053" i="5"/>
  <c r="H1053" i="5"/>
  <c r="G1053" i="5"/>
  <c r="R1053" i="5"/>
  <c r="J1053" i="5"/>
  <c r="F1053" i="5"/>
  <c r="X1053" i="5"/>
  <c r="G1055" i="5"/>
  <c r="R1055" i="5"/>
  <c r="F1055" i="5"/>
  <c r="H1055" i="5"/>
  <c r="I1055" i="5"/>
  <c r="J1055" i="5"/>
  <c r="X1055" i="5"/>
  <c r="G1056" i="5"/>
  <c r="I1056" i="5"/>
  <c r="J1056" i="5"/>
  <c r="R1056" i="5"/>
  <c r="F1056" i="5"/>
  <c r="H1056" i="5"/>
  <c r="X1056" i="5"/>
  <c r="H1057" i="5"/>
  <c r="G1057" i="5"/>
  <c r="J1057" i="5"/>
  <c r="R1057" i="5"/>
  <c r="I1057" i="5"/>
  <c r="F1057" i="5"/>
  <c r="X1057" i="5"/>
  <c r="I1058" i="5"/>
  <c r="F1058" i="5"/>
  <c r="J1058" i="5"/>
  <c r="G1058" i="5"/>
  <c r="R1058" i="5"/>
  <c r="H1058" i="5"/>
  <c r="X1058" i="5"/>
  <c r="G1059" i="5"/>
  <c r="F1059" i="5"/>
  <c r="R1059" i="5"/>
  <c r="H1059" i="5"/>
  <c r="I1059" i="5"/>
  <c r="J1059" i="5"/>
  <c r="X1059" i="5"/>
  <c r="F1060" i="5"/>
  <c r="J1060" i="5"/>
  <c r="G1060" i="5"/>
  <c r="R1060" i="5"/>
  <c r="I1060" i="5"/>
  <c r="H1060" i="5"/>
  <c r="X1060" i="5"/>
  <c r="G1061" i="5"/>
  <c r="R1061" i="5"/>
  <c r="I1061" i="5"/>
  <c r="J1061" i="5"/>
  <c r="F1061" i="5"/>
  <c r="H1061" i="5"/>
  <c r="X1061" i="5"/>
  <c r="G1062" i="5"/>
  <c r="J1062" i="5"/>
  <c r="I1062" i="5"/>
  <c r="R1062" i="5"/>
  <c r="F1062" i="5"/>
  <c r="H1062" i="5"/>
  <c r="X1062" i="5"/>
  <c r="G1063" i="5"/>
  <c r="H1063" i="5"/>
  <c r="I1063" i="5"/>
  <c r="J1063" i="5"/>
  <c r="F1063" i="5"/>
  <c r="R1063" i="5"/>
  <c r="X1063" i="5"/>
  <c r="G1064" i="5"/>
  <c r="I1064" i="5"/>
  <c r="J1064" i="5"/>
  <c r="R1064" i="5"/>
  <c r="F1064" i="5"/>
  <c r="H1064" i="5"/>
  <c r="X1064" i="5"/>
  <c r="G1065" i="5"/>
  <c r="F1065" i="5"/>
  <c r="J1065" i="5"/>
  <c r="R1065" i="5"/>
  <c r="I1065" i="5"/>
  <c r="H1065" i="5"/>
  <c r="X1065" i="5"/>
  <c r="I1066" i="5"/>
  <c r="H1066" i="5"/>
  <c r="G1066" i="5"/>
  <c r="R1066" i="5"/>
  <c r="F1066" i="5"/>
  <c r="J1066" i="5"/>
  <c r="X1066" i="5"/>
  <c r="I1067" i="5"/>
  <c r="H1067" i="5"/>
  <c r="J1067" i="5"/>
  <c r="R1067" i="5"/>
  <c r="G1067" i="5"/>
  <c r="F1067" i="5"/>
  <c r="X1067" i="5"/>
  <c r="G1068" i="5"/>
  <c r="I1068" i="5"/>
  <c r="J1068" i="5"/>
  <c r="R1068" i="5"/>
  <c r="F1068" i="5"/>
  <c r="H1068" i="5"/>
  <c r="X1068" i="5"/>
  <c r="G1069" i="5"/>
  <c r="R1069" i="5"/>
  <c r="I1069" i="5"/>
  <c r="J1069" i="5"/>
  <c r="H1069" i="5"/>
  <c r="F1069" i="5"/>
  <c r="X1069" i="5"/>
  <c r="I1070" i="5"/>
  <c r="J1070" i="5"/>
  <c r="H1070" i="5"/>
  <c r="G1070" i="5"/>
  <c r="R1070" i="5"/>
  <c r="F1070" i="5"/>
  <c r="X1070" i="5"/>
  <c r="G1071" i="5"/>
  <c r="R1071" i="5"/>
  <c r="F1071" i="5"/>
  <c r="H1071" i="5"/>
  <c r="I1071" i="5"/>
  <c r="J1071" i="5"/>
  <c r="X1071" i="5"/>
  <c r="G1072" i="5"/>
  <c r="R1072" i="5"/>
  <c r="J1072" i="5"/>
  <c r="I1072" i="5"/>
  <c r="H1072" i="5"/>
  <c r="F1072" i="5"/>
  <c r="X1072" i="5"/>
  <c r="G1073" i="5"/>
  <c r="R1073" i="5"/>
  <c r="I1073" i="5"/>
  <c r="H1073" i="5"/>
  <c r="J1073" i="5"/>
  <c r="F1073" i="5"/>
  <c r="X1073" i="5"/>
  <c r="F1074" i="5"/>
  <c r="J1074" i="5"/>
  <c r="I1074" i="5"/>
  <c r="H1074" i="5"/>
  <c r="G1074" i="5"/>
  <c r="R1074" i="5"/>
  <c r="X1074" i="5"/>
  <c r="G1075" i="5"/>
  <c r="F1075" i="5"/>
  <c r="R1075" i="5"/>
  <c r="H1075" i="5"/>
  <c r="I1075" i="5"/>
  <c r="J1075" i="5"/>
  <c r="X1075" i="5"/>
  <c r="G1076" i="5"/>
  <c r="F1076" i="5"/>
  <c r="H1076" i="5"/>
  <c r="I1076" i="5"/>
  <c r="J1076" i="5"/>
  <c r="R1076" i="5"/>
  <c r="X1076" i="5"/>
  <c r="G1077" i="5"/>
  <c r="R1077" i="5"/>
  <c r="I1077" i="5"/>
  <c r="F1077" i="5"/>
  <c r="J1077" i="5"/>
  <c r="H1077" i="5"/>
  <c r="X1077" i="5"/>
  <c r="G1078" i="5"/>
  <c r="F1078" i="5"/>
  <c r="R1078" i="5"/>
  <c r="I1078" i="5"/>
  <c r="H1078" i="5"/>
  <c r="J1078" i="5"/>
  <c r="X1078" i="5"/>
  <c r="G1079" i="5"/>
  <c r="H1079" i="5"/>
  <c r="I1079" i="5"/>
  <c r="J1079" i="5"/>
  <c r="F1079" i="5"/>
  <c r="R1079" i="5"/>
  <c r="X1079" i="5"/>
  <c r="G1080" i="5"/>
  <c r="I1080" i="5"/>
  <c r="J1080" i="5"/>
  <c r="R1080" i="5"/>
  <c r="F1080" i="5"/>
  <c r="H1080" i="5"/>
  <c r="X1080" i="5"/>
  <c r="H1081" i="5"/>
  <c r="G1081" i="5"/>
  <c r="F1081" i="5"/>
  <c r="J1081" i="5"/>
  <c r="I1081" i="5"/>
  <c r="R1081" i="5"/>
  <c r="X1081" i="5"/>
  <c r="R1082" i="5"/>
  <c r="G1082" i="5"/>
  <c r="I1082" i="5"/>
  <c r="H1082" i="5"/>
  <c r="F1082" i="5"/>
  <c r="J1082" i="5"/>
  <c r="X1082" i="5"/>
  <c r="R1083" i="5"/>
  <c r="I1083" i="5"/>
  <c r="J1083" i="5"/>
  <c r="H1083" i="5"/>
  <c r="G1083" i="5"/>
  <c r="F1083" i="5"/>
  <c r="X1083" i="5"/>
  <c r="G1084" i="5"/>
  <c r="I1084" i="5"/>
  <c r="J1084" i="5"/>
  <c r="R1084" i="5"/>
  <c r="H1084" i="5"/>
  <c r="F1084" i="5"/>
  <c r="X1084" i="5"/>
  <c r="G1085" i="5"/>
  <c r="R1085" i="5"/>
  <c r="I1085" i="5"/>
  <c r="H1085" i="5"/>
  <c r="F1085" i="5"/>
  <c r="J1085" i="5"/>
  <c r="X1085" i="5"/>
  <c r="R1086" i="5"/>
  <c r="F1086" i="5"/>
  <c r="G1086" i="5"/>
  <c r="J1086" i="5"/>
  <c r="H1086" i="5"/>
  <c r="I1086" i="5"/>
  <c r="X1086" i="5"/>
  <c r="G1087" i="5"/>
  <c r="R1087" i="5"/>
  <c r="F1087" i="5"/>
  <c r="H1087" i="5"/>
  <c r="I1087" i="5"/>
  <c r="J1087" i="5"/>
  <c r="X1087" i="5"/>
  <c r="G1088" i="5"/>
  <c r="I1088" i="5"/>
  <c r="J1088" i="5"/>
  <c r="R1088" i="5"/>
  <c r="F1088" i="5"/>
  <c r="H1088" i="5"/>
  <c r="X1088" i="5"/>
  <c r="G1089" i="5"/>
  <c r="R1089" i="5"/>
  <c r="I1089" i="5"/>
  <c r="J1089" i="5"/>
  <c r="F1089" i="5"/>
  <c r="H1089" i="5"/>
  <c r="X1089" i="5"/>
  <c r="G1091" i="5"/>
  <c r="F1091" i="5"/>
  <c r="R1091" i="5"/>
  <c r="H1091" i="5"/>
  <c r="I1091" i="5"/>
  <c r="J1091" i="5"/>
  <c r="X1091" i="5"/>
  <c r="G1092" i="5"/>
  <c r="F1092" i="5"/>
  <c r="H1092" i="5"/>
  <c r="I1092" i="5"/>
  <c r="J1092" i="5"/>
  <c r="R1092" i="5"/>
  <c r="X1092" i="5"/>
  <c r="F1093" i="5"/>
  <c r="R1093" i="5"/>
  <c r="J1093" i="5"/>
  <c r="G1093" i="5"/>
  <c r="H1093" i="5"/>
  <c r="I1093" i="5"/>
  <c r="X1093" i="5"/>
  <c r="J1094" i="5"/>
  <c r="H1094" i="5"/>
  <c r="F1094" i="5"/>
  <c r="R1094" i="5"/>
  <c r="G1094" i="5"/>
  <c r="I1094" i="5"/>
  <c r="X1094" i="5"/>
  <c r="G1095" i="5"/>
  <c r="H1095" i="5"/>
  <c r="I1095" i="5"/>
  <c r="J1095" i="5"/>
  <c r="F1095" i="5"/>
  <c r="R1095" i="5"/>
  <c r="X1095" i="5"/>
  <c r="J1096" i="5"/>
  <c r="G1096" i="5"/>
  <c r="H1096" i="5"/>
  <c r="I1096" i="5"/>
  <c r="R1096" i="5"/>
  <c r="F1096" i="5"/>
  <c r="X1096" i="5"/>
  <c r="G1097" i="5"/>
  <c r="R1097" i="5"/>
  <c r="I1097" i="5"/>
  <c r="F1097" i="5"/>
  <c r="J1097" i="5"/>
  <c r="H1097" i="5"/>
  <c r="X1097" i="5"/>
  <c r="R1098" i="5"/>
  <c r="H1098" i="5"/>
  <c r="G1098" i="5"/>
  <c r="J1098" i="5"/>
  <c r="I1098" i="5"/>
  <c r="F1098" i="5"/>
  <c r="X1098" i="5"/>
  <c r="I1099" i="5"/>
  <c r="J1099" i="5"/>
  <c r="R1099" i="5"/>
  <c r="G1099" i="5"/>
  <c r="F1099" i="5"/>
  <c r="H1099" i="5"/>
  <c r="X1099" i="5"/>
  <c r="G1100" i="5"/>
  <c r="I1100" i="5"/>
  <c r="J1100" i="5"/>
  <c r="R1100" i="5"/>
  <c r="F1100" i="5"/>
  <c r="H1100" i="5"/>
  <c r="X1100" i="5"/>
  <c r="H1101" i="5"/>
  <c r="G1101" i="5"/>
  <c r="J1101" i="5"/>
  <c r="F1101" i="5"/>
  <c r="I1101" i="5"/>
  <c r="R1101" i="5"/>
  <c r="X1101" i="5"/>
  <c r="F1102" i="5"/>
  <c r="J1102" i="5"/>
  <c r="H1102" i="5"/>
  <c r="G1102" i="5"/>
  <c r="I1102" i="5"/>
  <c r="R1102" i="5"/>
  <c r="X1102" i="5"/>
  <c r="G1103" i="5"/>
  <c r="R1103" i="5"/>
  <c r="F1103" i="5"/>
  <c r="H1103" i="5"/>
  <c r="I1103" i="5"/>
  <c r="J1103" i="5"/>
  <c r="X1103" i="5"/>
  <c r="G1104" i="5"/>
  <c r="I1104" i="5"/>
  <c r="J1104" i="5"/>
  <c r="R1104" i="5"/>
  <c r="F1104" i="5"/>
  <c r="H1104" i="5"/>
  <c r="X1104" i="5"/>
  <c r="G1105" i="5"/>
  <c r="R1105" i="5"/>
  <c r="I1105" i="5"/>
  <c r="J1105" i="5"/>
  <c r="H1105" i="5"/>
  <c r="F1105" i="5"/>
  <c r="X1105" i="5"/>
  <c r="I1106" i="5"/>
  <c r="H1106" i="5"/>
  <c r="F1106" i="5"/>
  <c r="R1106" i="5"/>
  <c r="G1106" i="5"/>
  <c r="J1106" i="5"/>
  <c r="X1106" i="5"/>
  <c r="G1107" i="5"/>
  <c r="F1107" i="5"/>
  <c r="R1107" i="5"/>
  <c r="H1107" i="5"/>
  <c r="I1107" i="5"/>
  <c r="J1107" i="5"/>
  <c r="X1107" i="5"/>
  <c r="G1108" i="5"/>
  <c r="F1108" i="5"/>
  <c r="H1108" i="5"/>
  <c r="I1108" i="5"/>
  <c r="J1108" i="5"/>
  <c r="R1108" i="5"/>
  <c r="X1108" i="5"/>
  <c r="F1109" i="5"/>
  <c r="I1109" i="5"/>
  <c r="H1109" i="5"/>
  <c r="G1109" i="5"/>
  <c r="J1109" i="5"/>
  <c r="R1109" i="5"/>
  <c r="X1109" i="5"/>
  <c r="R1110" i="5"/>
  <c r="F1110" i="5"/>
  <c r="J1110" i="5"/>
  <c r="I1110" i="5"/>
  <c r="G1110" i="5"/>
  <c r="H1110" i="5"/>
  <c r="X1110" i="5"/>
  <c r="G1111" i="5"/>
  <c r="H1111" i="5"/>
  <c r="I1111" i="5"/>
  <c r="J1111" i="5"/>
  <c r="F1111" i="5"/>
  <c r="R1111" i="5"/>
  <c r="X1111" i="5"/>
  <c r="F1112" i="5"/>
  <c r="G1112" i="5"/>
  <c r="I1112" i="5"/>
  <c r="J1112" i="5"/>
  <c r="R1112" i="5"/>
  <c r="H1112" i="5"/>
  <c r="X1112" i="5"/>
  <c r="G1113" i="5"/>
  <c r="R1113" i="5"/>
  <c r="I1113" i="5"/>
  <c r="J1113" i="5"/>
  <c r="F1113" i="5"/>
  <c r="H1113" i="5"/>
  <c r="X1113" i="5"/>
  <c r="I1114" i="5"/>
  <c r="R1114" i="5"/>
  <c r="G1114" i="5"/>
  <c r="J1114" i="5"/>
  <c r="F1114" i="5"/>
  <c r="H1114" i="5"/>
  <c r="X1114" i="5"/>
  <c r="H1115" i="5"/>
  <c r="R1115" i="5"/>
  <c r="J1115" i="5"/>
  <c r="G1115" i="5"/>
  <c r="I1115" i="5"/>
  <c r="F1115" i="5"/>
  <c r="X1115" i="5"/>
  <c r="G1116" i="5"/>
  <c r="I1116" i="5"/>
  <c r="J1116" i="5"/>
  <c r="R1116" i="5"/>
  <c r="F1116" i="5"/>
  <c r="H1116" i="5"/>
  <c r="X1116" i="5"/>
  <c r="F1117" i="5"/>
  <c r="H1117" i="5"/>
  <c r="G1117" i="5"/>
  <c r="J1117" i="5"/>
  <c r="R1117" i="5"/>
  <c r="I1117" i="5"/>
  <c r="X1117" i="5"/>
  <c r="G1118" i="5"/>
  <c r="F1118" i="5"/>
  <c r="H1118" i="5"/>
  <c r="J1118" i="5"/>
  <c r="I1118" i="5"/>
  <c r="R1118" i="5"/>
  <c r="X1118" i="5"/>
  <c r="F1119" i="5"/>
  <c r="I1119" i="5"/>
  <c r="G1119" i="5"/>
  <c r="H1119" i="5"/>
  <c r="J1119" i="5"/>
  <c r="R1119" i="5"/>
  <c r="X1119" i="5"/>
  <c r="R1120" i="5"/>
  <c r="G1120" i="5"/>
  <c r="F1120" i="5"/>
  <c r="I1120" i="5"/>
  <c r="H1120" i="5"/>
  <c r="J1120" i="5"/>
  <c r="X1120" i="5"/>
  <c r="G1121" i="5"/>
  <c r="H1121" i="5"/>
  <c r="F1121" i="5"/>
  <c r="I1121" i="5"/>
  <c r="J1121" i="5"/>
  <c r="R1121" i="5"/>
  <c r="X1121" i="5"/>
  <c r="G1122" i="5"/>
  <c r="F1122" i="5"/>
  <c r="R1122" i="5"/>
  <c r="J1122" i="5"/>
  <c r="I1122" i="5"/>
  <c r="H1122" i="5"/>
  <c r="X1122" i="5"/>
  <c r="F1123" i="5"/>
  <c r="R1123" i="5"/>
  <c r="H1123" i="5"/>
  <c r="J1123" i="5"/>
  <c r="G1123" i="5"/>
  <c r="I1123" i="5"/>
  <c r="X1123" i="5"/>
  <c r="R1124" i="5"/>
  <c r="I1124" i="5"/>
  <c r="J1124" i="5"/>
  <c r="G1124" i="5"/>
  <c r="H1124" i="5"/>
  <c r="F1124" i="5"/>
  <c r="X1124" i="5"/>
  <c r="G1125" i="5"/>
  <c r="F1125" i="5"/>
  <c r="H1125" i="5"/>
  <c r="I1125" i="5"/>
  <c r="J1125" i="5"/>
  <c r="R1125" i="5"/>
  <c r="X1125" i="5"/>
  <c r="G1126" i="5"/>
  <c r="R1126" i="5"/>
  <c r="H1126" i="5"/>
  <c r="F1126" i="5"/>
  <c r="I1126" i="5"/>
  <c r="J1126" i="5"/>
  <c r="X1126" i="5"/>
  <c r="I1127" i="5"/>
  <c r="G1127" i="5"/>
  <c r="J1127" i="5"/>
  <c r="H1127" i="5"/>
  <c r="R1127" i="5"/>
  <c r="F1127" i="5"/>
  <c r="X1127" i="5"/>
  <c r="G1128" i="5"/>
  <c r="I1128" i="5"/>
  <c r="J1128" i="5"/>
  <c r="R1128" i="5"/>
  <c r="F1128" i="5"/>
  <c r="H1128" i="5"/>
  <c r="X1128" i="5"/>
  <c r="G1129" i="5"/>
  <c r="R1129" i="5"/>
  <c r="F1129" i="5"/>
  <c r="H1129" i="5"/>
  <c r="I1129" i="5"/>
  <c r="J1129" i="5"/>
  <c r="X1129" i="5"/>
  <c r="F1131" i="5"/>
  <c r="R1131" i="5"/>
  <c r="J1131" i="5"/>
  <c r="G1131" i="5"/>
  <c r="H1131" i="5"/>
  <c r="I1131" i="5"/>
  <c r="X1131" i="5"/>
  <c r="R1132" i="5"/>
  <c r="I1132" i="5"/>
  <c r="G1132" i="5"/>
  <c r="J1132" i="5"/>
  <c r="H1132" i="5"/>
  <c r="F1132" i="5"/>
  <c r="X1132" i="5"/>
  <c r="G1133" i="5"/>
  <c r="I1133" i="5"/>
  <c r="F1133" i="5"/>
  <c r="J1133" i="5"/>
  <c r="H1133" i="5"/>
  <c r="R1133" i="5"/>
  <c r="X1133" i="5"/>
  <c r="G1134" i="5"/>
  <c r="F1134" i="5"/>
  <c r="H1134" i="5"/>
  <c r="J1134" i="5"/>
  <c r="I1134" i="5"/>
  <c r="R1134" i="5"/>
  <c r="X1134" i="5"/>
  <c r="H1135" i="5"/>
  <c r="G1135" i="5"/>
  <c r="F1135" i="5"/>
  <c r="I1135" i="5"/>
  <c r="J1135" i="5"/>
  <c r="R1135" i="5"/>
  <c r="X1135" i="5"/>
  <c r="G1136" i="5"/>
  <c r="J1136" i="5"/>
  <c r="I1136" i="5"/>
  <c r="R1136" i="5"/>
  <c r="F1136" i="5"/>
  <c r="H1136" i="5"/>
  <c r="X1136" i="5"/>
  <c r="G1137" i="5"/>
  <c r="F1137" i="5"/>
  <c r="I1137" i="5"/>
  <c r="J1137" i="5"/>
  <c r="R1137" i="5"/>
  <c r="H1137" i="5"/>
  <c r="X1137" i="5"/>
  <c r="G1138" i="5"/>
  <c r="F1138" i="5"/>
  <c r="R1138" i="5"/>
  <c r="I1138" i="5"/>
  <c r="H1138" i="5"/>
  <c r="J1138" i="5"/>
  <c r="X1138" i="5"/>
  <c r="G1139" i="5"/>
  <c r="F1139" i="5"/>
  <c r="H1139" i="5"/>
  <c r="I1139" i="5"/>
  <c r="J1139" i="5"/>
  <c r="R1139" i="5"/>
  <c r="X1139" i="5"/>
  <c r="G1140" i="5"/>
  <c r="I1140" i="5"/>
  <c r="H1140" i="5"/>
  <c r="J1140" i="5"/>
  <c r="F1140" i="5"/>
  <c r="R1140" i="5"/>
  <c r="X1140" i="5"/>
  <c r="G1141" i="5"/>
  <c r="I1141" i="5"/>
  <c r="J1141" i="5"/>
  <c r="R1141" i="5"/>
  <c r="H1141" i="5"/>
  <c r="F1141" i="5"/>
  <c r="X1141" i="5"/>
  <c r="G1142" i="5"/>
  <c r="R1142" i="5"/>
  <c r="F1142" i="5"/>
  <c r="H1142" i="5"/>
  <c r="I1142" i="5"/>
  <c r="J1142" i="5"/>
  <c r="X1142" i="5"/>
  <c r="G1143" i="5"/>
  <c r="F1143" i="5"/>
  <c r="I1143" i="5"/>
  <c r="J1143" i="5"/>
  <c r="R1143" i="5"/>
  <c r="H1143" i="5"/>
  <c r="X1143" i="5"/>
  <c r="F1144" i="5"/>
  <c r="I1144" i="5"/>
  <c r="G1144" i="5"/>
  <c r="R1144" i="5"/>
  <c r="H1144" i="5"/>
  <c r="J1144" i="5"/>
  <c r="X1144" i="5"/>
  <c r="G1145" i="5"/>
  <c r="F1145" i="5"/>
  <c r="I1145" i="5"/>
  <c r="R1145" i="5"/>
  <c r="J1145" i="5"/>
  <c r="H1145" i="5"/>
  <c r="X1145" i="5"/>
  <c r="G1146" i="5"/>
  <c r="F1146" i="5"/>
  <c r="H1146" i="5"/>
  <c r="R1146" i="5"/>
  <c r="I1146" i="5"/>
  <c r="J1146" i="5"/>
  <c r="X1146" i="5"/>
  <c r="G1147" i="5"/>
  <c r="F1147" i="5"/>
  <c r="J1147" i="5"/>
  <c r="H1147" i="5"/>
  <c r="R1147" i="5"/>
  <c r="I1147" i="5"/>
  <c r="X1147" i="5"/>
  <c r="J1148" i="5"/>
  <c r="I1148" i="5"/>
  <c r="R1148" i="5"/>
  <c r="F1148" i="5"/>
  <c r="G1148" i="5"/>
  <c r="H1148" i="5"/>
  <c r="X1148" i="5"/>
  <c r="G1149" i="5"/>
  <c r="R1149" i="5"/>
  <c r="F1149" i="5"/>
  <c r="I1149" i="5"/>
  <c r="J1149" i="5"/>
  <c r="H1149" i="5"/>
  <c r="X1149" i="5"/>
  <c r="H1150" i="5"/>
  <c r="F1150" i="5"/>
  <c r="J1150" i="5"/>
  <c r="G1150" i="5"/>
  <c r="R1150" i="5"/>
  <c r="I1150" i="5"/>
  <c r="X1150" i="5"/>
  <c r="G1151" i="5"/>
  <c r="I1151" i="5"/>
  <c r="J1151" i="5"/>
  <c r="R1151" i="5"/>
  <c r="F1151" i="5"/>
  <c r="H1151" i="5"/>
  <c r="X1151" i="5"/>
  <c r="G1152" i="5"/>
  <c r="F1152" i="5"/>
  <c r="R1152" i="5"/>
  <c r="J1152" i="5"/>
  <c r="I1152" i="5"/>
  <c r="H1152" i="5"/>
  <c r="X1152" i="5"/>
  <c r="F1153" i="5"/>
  <c r="I1153" i="5"/>
  <c r="H1153" i="5"/>
  <c r="R1153" i="5"/>
  <c r="G1153" i="5"/>
  <c r="J1153" i="5"/>
  <c r="X1153" i="5"/>
  <c r="G1155" i="5"/>
  <c r="J1155" i="5"/>
  <c r="H1155" i="5"/>
  <c r="R1155" i="5"/>
  <c r="I1155" i="5"/>
  <c r="F1155" i="5"/>
  <c r="X1155" i="5"/>
  <c r="I1157" i="5"/>
  <c r="H1157" i="5"/>
  <c r="R1157" i="5"/>
  <c r="G1157" i="5"/>
  <c r="J1157" i="5"/>
  <c r="F1157" i="5"/>
  <c r="X1157" i="5"/>
  <c r="G1158" i="5"/>
  <c r="F1158" i="5"/>
  <c r="H1158" i="5"/>
  <c r="R1158" i="5"/>
  <c r="I1158" i="5"/>
  <c r="J1158" i="5"/>
  <c r="X1158" i="5"/>
  <c r="G1159" i="5"/>
  <c r="H1159" i="5"/>
  <c r="F1159" i="5"/>
  <c r="I1159" i="5"/>
  <c r="R1159" i="5"/>
  <c r="J1159" i="5"/>
  <c r="X1159" i="5"/>
  <c r="H1160" i="5"/>
  <c r="J1160" i="5"/>
  <c r="G1160" i="5"/>
  <c r="R1160" i="5"/>
  <c r="F1160" i="5"/>
  <c r="I1160" i="5"/>
  <c r="X1160" i="5"/>
  <c r="G1161" i="5"/>
  <c r="F1161" i="5"/>
  <c r="I1161" i="5"/>
  <c r="J1161" i="5"/>
  <c r="R1161" i="5"/>
  <c r="H1161" i="5"/>
  <c r="X1161" i="5"/>
  <c r="G1162" i="5"/>
  <c r="F1162" i="5"/>
  <c r="I1162" i="5"/>
  <c r="J1162" i="5"/>
  <c r="H1162" i="5"/>
  <c r="R1162" i="5"/>
  <c r="X1162" i="5"/>
  <c r="G1163" i="5"/>
  <c r="F1163" i="5"/>
  <c r="H1163" i="5"/>
  <c r="I1163" i="5"/>
  <c r="J1163" i="5"/>
  <c r="R1163" i="5"/>
  <c r="X1163" i="5"/>
  <c r="G1164" i="5"/>
  <c r="F1164" i="5"/>
  <c r="I1164" i="5"/>
  <c r="R1164" i="5"/>
  <c r="H1164" i="5"/>
  <c r="J1164" i="5"/>
  <c r="X1164" i="5"/>
  <c r="G1165" i="5"/>
  <c r="I1165" i="5"/>
  <c r="R1165" i="5"/>
  <c r="J1165" i="5"/>
  <c r="H1165" i="5"/>
  <c r="F1165" i="5"/>
  <c r="X1165" i="5"/>
  <c r="F1166" i="5"/>
  <c r="I1166" i="5"/>
  <c r="J1166" i="5"/>
  <c r="G1166" i="5"/>
  <c r="R1166" i="5"/>
  <c r="H1166" i="5"/>
  <c r="X1166" i="5"/>
  <c r="R1167" i="5"/>
  <c r="I1167" i="5"/>
  <c r="G1167" i="5"/>
  <c r="J1167" i="5"/>
  <c r="F1167" i="5"/>
  <c r="H1167" i="5"/>
  <c r="X1167" i="5"/>
  <c r="G1168" i="5"/>
  <c r="J1168" i="5"/>
  <c r="H1168" i="5"/>
  <c r="F1168" i="5"/>
  <c r="R1168" i="5"/>
  <c r="I1168" i="5"/>
  <c r="X1168" i="5"/>
  <c r="R1169" i="5"/>
  <c r="F1169" i="5"/>
  <c r="H1169" i="5"/>
  <c r="G1169" i="5"/>
  <c r="I1169" i="5"/>
  <c r="J1169" i="5"/>
  <c r="X1169" i="5"/>
  <c r="G1170" i="5"/>
  <c r="H1170" i="5"/>
  <c r="I1170" i="5"/>
  <c r="J1170" i="5"/>
  <c r="F1170" i="5"/>
  <c r="R1170" i="5"/>
  <c r="X1170" i="5"/>
  <c r="G1171" i="5"/>
  <c r="F1171" i="5"/>
  <c r="H1171" i="5"/>
  <c r="I1171" i="5"/>
  <c r="R1171" i="5"/>
  <c r="J1171" i="5"/>
  <c r="X1171" i="5"/>
  <c r="G1172" i="5"/>
  <c r="F1172" i="5"/>
  <c r="I1172" i="5"/>
  <c r="H1172" i="5"/>
  <c r="R1172" i="5"/>
  <c r="J1172" i="5"/>
  <c r="X1172" i="5"/>
  <c r="G1173" i="5"/>
  <c r="I1173" i="5"/>
  <c r="J1173" i="5"/>
  <c r="R1173" i="5"/>
  <c r="H1173" i="5"/>
  <c r="F1173" i="5"/>
  <c r="X1173" i="5"/>
  <c r="I1176" i="5"/>
  <c r="G1176" i="5"/>
  <c r="R1176" i="5"/>
  <c r="J1176" i="5"/>
  <c r="F1176" i="5"/>
  <c r="H1176" i="5"/>
  <c r="X1176" i="5"/>
  <c r="R1177" i="5"/>
  <c r="H1177" i="5"/>
  <c r="I1177" i="5"/>
  <c r="G1177" i="5"/>
  <c r="J1177" i="5"/>
  <c r="F1177" i="5"/>
  <c r="X1177" i="5"/>
  <c r="G1178" i="5"/>
  <c r="F1178" i="5"/>
  <c r="H1178" i="5"/>
  <c r="R1178" i="5"/>
  <c r="I1178" i="5"/>
  <c r="J1178" i="5"/>
  <c r="X1178" i="5"/>
  <c r="R1179" i="5"/>
  <c r="H1179" i="5"/>
  <c r="I1179" i="5"/>
  <c r="G1179" i="5"/>
  <c r="J1179" i="5"/>
  <c r="F1179" i="5"/>
  <c r="X1179" i="5"/>
  <c r="H1180" i="5"/>
  <c r="G1180" i="5"/>
  <c r="J1180" i="5"/>
  <c r="I1180" i="5"/>
  <c r="R1180" i="5"/>
  <c r="F1180" i="5"/>
  <c r="X1180" i="5"/>
  <c r="J1181" i="5"/>
  <c r="I1181" i="5"/>
  <c r="H1181" i="5"/>
  <c r="G1181" i="5"/>
  <c r="R1181" i="5"/>
  <c r="F1181" i="5"/>
  <c r="X1181" i="5"/>
  <c r="R1182" i="5"/>
  <c r="I1182" i="5"/>
  <c r="J1182" i="5"/>
  <c r="G1182" i="5"/>
  <c r="H1182" i="5"/>
  <c r="F1182" i="5"/>
  <c r="X1182" i="5"/>
  <c r="G1183" i="5"/>
  <c r="I1183" i="5"/>
  <c r="F1183" i="5"/>
  <c r="H1183" i="5"/>
  <c r="R1183" i="5"/>
  <c r="J1183" i="5"/>
  <c r="X1183" i="5"/>
  <c r="H1184" i="5"/>
  <c r="I1184" i="5"/>
  <c r="G1184" i="5"/>
  <c r="J1184" i="5"/>
  <c r="F1184" i="5"/>
  <c r="R1184" i="5"/>
  <c r="X1184" i="5"/>
  <c r="G1185" i="5"/>
  <c r="I1185" i="5"/>
  <c r="F1185" i="5"/>
  <c r="J1185" i="5"/>
  <c r="R1185" i="5"/>
  <c r="H1185" i="5"/>
  <c r="X1185" i="5"/>
  <c r="G1186" i="5"/>
  <c r="F1186" i="5"/>
  <c r="H1186" i="5"/>
  <c r="R1186" i="5"/>
  <c r="I1186" i="5"/>
  <c r="J1186" i="5"/>
  <c r="X1186" i="5"/>
  <c r="G1187" i="5"/>
  <c r="J1187" i="5"/>
  <c r="H1187" i="5"/>
  <c r="F1187" i="5"/>
  <c r="I1187" i="5"/>
  <c r="R1187" i="5"/>
  <c r="X1187" i="5"/>
  <c r="R1188" i="5"/>
  <c r="H1188" i="5"/>
  <c r="I1188" i="5"/>
  <c r="G1188" i="5"/>
  <c r="J1188" i="5"/>
  <c r="F1188" i="5"/>
  <c r="X1188" i="5"/>
  <c r="I1189" i="5"/>
  <c r="H1189" i="5"/>
  <c r="G1189" i="5"/>
  <c r="F1189" i="5"/>
  <c r="R1189" i="5"/>
  <c r="J1189" i="5"/>
  <c r="X1189" i="5"/>
  <c r="R1190" i="5"/>
  <c r="G1190" i="5"/>
  <c r="F1190" i="5"/>
  <c r="H1190" i="5"/>
  <c r="J1190" i="5"/>
  <c r="I1190" i="5"/>
  <c r="X1190" i="5"/>
  <c r="G1191" i="5"/>
  <c r="I1191" i="5"/>
  <c r="J1191" i="5"/>
  <c r="R1191" i="5"/>
  <c r="F1191" i="5"/>
  <c r="H1191" i="5"/>
  <c r="X1191" i="5"/>
  <c r="R1192" i="5"/>
  <c r="F1192" i="5"/>
  <c r="H1192" i="5"/>
  <c r="G1192" i="5"/>
  <c r="I1192" i="5"/>
  <c r="J1192" i="5"/>
  <c r="X1192" i="5"/>
  <c r="R1193" i="5"/>
  <c r="I1193" i="5"/>
  <c r="G1193" i="5"/>
  <c r="J1193" i="5"/>
  <c r="H1193" i="5"/>
  <c r="F1193" i="5"/>
  <c r="X1193" i="5"/>
  <c r="G1194" i="5"/>
  <c r="F1194" i="5"/>
  <c r="I1194" i="5"/>
  <c r="J1194" i="5"/>
  <c r="H1194" i="5"/>
  <c r="R1194" i="5"/>
  <c r="X1194" i="5"/>
  <c r="G1195" i="5"/>
  <c r="F1195" i="5"/>
  <c r="H1195" i="5"/>
  <c r="I1195" i="5"/>
  <c r="J1195" i="5"/>
  <c r="R1195" i="5"/>
  <c r="X1195" i="5"/>
  <c r="G1196" i="5"/>
  <c r="F1196" i="5"/>
  <c r="H1196" i="5"/>
  <c r="I1196" i="5"/>
  <c r="J1196" i="5"/>
  <c r="R1196" i="5"/>
  <c r="X1196" i="5"/>
  <c r="I1197" i="5"/>
  <c r="R1197" i="5"/>
  <c r="G1197" i="5"/>
  <c r="F1197" i="5"/>
  <c r="J1197" i="5"/>
  <c r="H1197" i="5"/>
  <c r="X1197" i="5"/>
  <c r="G1198" i="5"/>
  <c r="F1198" i="5"/>
  <c r="H1198" i="5"/>
  <c r="R1198" i="5"/>
  <c r="I1198" i="5"/>
  <c r="J1198" i="5"/>
  <c r="X1198" i="5"/>
  <c r="G1199" i="5"/>
  <c r="J1199" i="5"/>
  <c r="F1199" i="5"/>
  <c r="H1199" i="5"/>
  <c r="R1199" i="5"/>
  <c r="I1199" i="5"/>
  <c r="X1199" i="5"/>
  <c r="G1200" i="5"/>
  <c r="J1200" i="5"/>
  <c r="H1200" i="5"/>
  <c r="F1200" i="5"/>
  <c r="I1200" i="5"/>
  <c r="R1200" i="5"/>
  <c r="X1200" i="5"/>
  <c r="R1201" i="5"/>
  <c r="H1201" i="5"/>
  <c r="J1201" i="5"/>
  <c r="G1201" i="5"/>
  <c r="F1201" i="5"/>
  <c r="I1201" i="5"/>
  <c r="X1201" i="5"/>
  <c r="G1202" i="5"/>
  <c r="H1202" i="5"/>
  <c r="I1202" i="5"/>
  <c r="J1202" i="5"/>
  <c r="F1202" i="5"/>
  <c r="R1202" i="5"/>
  <c r="X1202" i="5"/>
  <c r="G1203" i="5"/>
  <c r="F1203" i="5"/>
  <c r="H1203" i="5"/>
  <c r="I1203" i="5"/>
  <c r="R1203" i="5"/>
  <c r="J1203" i="5"/>
  <c r="X1203" i="5"/>
  <c r="G1204" i="5"/>
  <c r="F1204" i="5"/>
  <c r="I1204" i="5"/>
  <c r="H1204" i="5"/>
  <c r="J1204" i="5"/>
  <c r="R1204" i="5"/>
  <c r="X1204" i="5"/>
  <c r="G1205" i="5"/>
  <c r="I1205" i="5"/>
  <c r="J1205" i="5"/>
  <c r="R1205" i="5"/>
  <c r="H1205" i="5"/>
  <c r="F1205" i="5"/>
  <c r="X1205" i="5"/>
  <c r="G1206" i="5"/>
  <c r="R1206" i="5"/>
  <c r="F1206" i="5"/>
  <c r="H1206" i="5"/>
  <c r="I1206" i="5"/>
  <c r="J1206" i="5"/>
  <c r="X1206" i="5"/>
  <c r="G1207" i="5"/>
  <c r="F1207" i="5"/>
  <c r="I1207" i="5"/>
  <c r="J1207" i="5"/>
  <c r="R1207" i="5"/>
  <c r="H1207" i="5"/>
  <c r="X1207" i="5"/>
  <c r="J1208" i="5"/>
  <c r="I1208" i="5"/>
  <c r="H1208" i="5"/>
  <c r="G1208" i="5"/>
  <c r="F1208" i="5"/>
  <c r="R1208" i="5"/>
  <c r="X1208" i="5"/>
  <c r="H1209" i="5"/>
  <c r="J1209" i="5"/>
  <c r="I1209" i="5"/>
  <c r="G1209" i="5"/>
  <c r="R1209" i="5"/>
  <c r="F1209" i="5"/>
  <c r="X1209" i="5"/>
  <c r="R1210" i="5"/>
  <c r="J1210" i="5"/>
  <c r="G1210" i="5"/>
  <c r="H1210" i="5"/>
  <c r="F1210" i="5"/>
  <c r="I1210" i="5"/>
  <c r="X1210" i="5"/>
  <c r="G1211" i="5"/>
  <c r="F1211" i="5"/>
  <c r="J1211" i="5"/>
  <c r="I1211" i="5"/>
  <c r="R1211" i="5"/>
  <c r="H1211" i="5"/>
  <c r="X1211" i="5"/>
  <c r="H1212" i="5"/>
  <c r="G1212" i="5"/>
  <c r="F1212" i="5"/>
  <c r="J1212" i="5"/>
  <c r="R1212" i="5"/>
  <c r="I1212" i="5"/>
  <c r="X1212" i="5"/>
  <c r="G1213" i="5"/>
  <c r="R1213" i="5"/>
  <c r="F1213" i="5"/>
  <c r="I1213" i="5"/>
  <c r="J1213" i="5"/>
  <c r="H1213" i="5"/>
  <c r="X1213" i="5"/>
  <c r="R1214" i="5"/>
  <c r="G1214" i="5"/>
  <c r="F1214" i="5"/>
  <c r="J1214" i="5"/>
  <c r="H1214" i="5"/>
  <c r="I1214" i="5"/>
  <c r="X1214" i="5"/>
  <c r="G1215" i="5"/>
  <c r="I1215" i="5"/>
  <c r="J1215" i="5"/>
  <c r="F1215" i="5"/>
  <c r="H1215" i="5"/>
  <c r="R1215" i="5"/>
  <c r="X1215" i="5"/>
  <c r="G1216" i="5"/>
  <c r="F1216" i="5"/>
  <c r="R1216" i="5"/>
  <c r="J1216" i="5"/>
  <c r="H1216" i="5"/>
  <c r="I1216" i="5"/>
  <c r="X1216" i="5"/>
  <c r="J1217" i="5"/>
  <c r="I1217" i="5"/>
  <c r="H1217" i="5"/>
  <c r="F1217" i="5"/>
  <c r="G1217" i="5"/>
  <c r="R1217" i="5"/>
  <c r="X1217" i="5"/>
  <c r="G1218" i="5"/>
  <c r="F1218" i="5"/>
  <c r="H1218" i="5"/>
  <c r="R1218" i="5"/>
  <c r="I1218" i="5"/>
  <c r="J1218" i="5"/>
  <c r="X1218" i="5"/>
  <c r="I1219" i="5"/>
  <c r="G1219" i="5"/>
  <c r="R1219" i="5"/>
  <c r="F1219" i="5"/>
  <c r="H1219" i="5"/>
  <c r="J1219" i="5"/>
  <c r="X1219" i="5"/>
  <c r="J1220" i="5"/>
  <c r="I1220" i="5"/>
  <c r="R1220" i="5"/>
  <c r="G1220" i="5"/>
  <c r="H1220" i="5"/>
  <c r="F1220" i="5"/>
  <c r="X1220" i="5"/>
  <c r="F1221" i="5"/>
  <c r="J1221" i="5"/>
  <c r="R1221" i="5"/>
  <c r="G1221" i="5"/>
  <c r="I1221" i="5"/>
  <c r="H1221" i="5"/>
  <c r="X1221" i="5"/>
  <c r="G1222" i="5"/>
  <c r="F1222" i="5"/>
  <c r="R1222" i="5"/>
  <c r="I1222" i="5"/>
  <c r="J1222" i="5"/>
  <c r="H1222" i="5"/>
  <c r="X1222" i="5"/>
  <c r="G1223" i="5"/>
  <c r="H1223" i="5"/>
  <c r="I1223" i="5"/>
  <c r="J1223" i="5"/>
  <c r="R1223" i="5"/>
  <c r="F1223" i="5"/>
  <c r="X1223" i="5"/>
  <c r="H1224" i="5"/>
  <c r="R1224" i="5"/>
  <c r="J1224" i="5"/>
  <c r="I1224" i="5"/>
  <c r="F1224" i="5"/>
  <c r="G1224" i="5"/>
  <c r="X1224" i="5"/>
  <c r="G1225" i="5"/>
  <c r="F1225" i="5"/>
  <c r="I1225" i="5"/>
  <c r="J1225" i="5"/>
  <c r="R1225" i="5"/>
  <c r="H1225" i="5"/>
  <c r="X1225" i="5"/>
  <c r="G1226" i="5"/>
  <c r="H1226" i="5"/>
  <c r="R1226" i="5"/>
  <c r="F1226" i="5"/>
  <c r="I1226" i="5"/>
  <c r="J1226" i="5"/>
  <c r="X1226" i="5"/>
  <c r="G1227" i="5"/>
  <c r="J1227" i="5"/>
  <c r="I1227" i="5"/>
  <c r="H1227" i="5"/>
  <c r="F1227" i="5"/>
  <c r="R1227" i="5"/>
  <c r="X1227" i="5"/>
  <c r="G1228" i="5"/>
  <c r="F1228" i="5"/>
  <c r="J1228" i="5"/>
  <c r="I1228" i="5"/>
  <c r="H1228" i="5"/>
  <c r="R1228" i="5"/>
  <c r="X1228" i="5"/>
  <c r="H1229" i="5"/>
  <c r="R1229" i="5"/>
  <c r="J1229" i="5"/>
  <c r="I1229" i="5"/>
  <c r="G1229" i="5"/>
  <c r="F1229" i="5"/>
  <c r="X1229" i="5"/>
  <c r="H1230" i="5"/>
  <c r="G1230" i="5"/>
  <c r="J1230" i="5"/>
  <c r="R1230" i="5"/>
  <c r="F1230" i="5"/>
  <c r="I1230" i="5"/>
  <c r="X1230" i="5"/>
  <c r="G1231" i="5"/>
  <c r="H1231" i="5"/>
  <c r="F1231" i="5"/>
  <c r="J1231" i="5"/>
  <c r="I1231" i="5"/>
  <c r="R1231" i="5"/>
  <c r="X1231" i="5"/>
  <c r="G1232" i="5"/>
  <c r="J1232" i="5"/>
  <c r="H1232" i="5"/>
  <c r="F1232" i="5"/>
  <c r="I1232" i="5"/>
  <c r="R1232" i="5"/>
  <c r="X1232" i="5"/>
  <c r="J1233" i="5"/>
  <c r="I1233" i="5"/>
  <c r="F1233" i="5"/>
  <c r="G1233" i="5"/>
  <c r="R1233" i="5"/>
  <c r="H1233" i="5"/>
  <c r="X1233" i="5"/>
  <c r="G1234" i="5"/>
  <c r="H1234" i="5"/>
  <c r="I1234" i="5"/>
  <c r="J1234" i="5"/>
  <c r="F1234" i="5"/>
  <c r="R1234" i="5"/>
  <c r="X1234" i="5"/>
  <c r="G1235" i="5"/>
  <c r="F1235" i="5"/>
  <c r="H1235" i="5"/>
  <c r="I1235" i="5"/>
  <c r="R1235" i="5"/>
  <c r="J1235" i="5"/>
  <c r="X1235" i="5"/>
  <c r="G1236" i="5"/>
  <c r="F1236" i="5"/>
  <c r="I1236" i="5"/>
  <c r="H1236" i="5"/>
  <c r="J1236" i="5"/>
  <c r="R1236" i="5"/>
  <c r="X1236" i="5"/>
  <c r="H1237" i="5"/>
  <c r="F1237" i="5"/>
  <c r="J1237" i="5"/>
  <c r="I1237" i="5"/>
  <c r="R1237" i="5"/>
  <c r="G1237" i="5"/>
  <c r="X1237" i="5"/>
  <c r="G1238" i="5"/>
  <c r="F1238" i="5"/>
  <c r="H1238" i="5"/>
  <c r="I1238" i="5"/>
  <c r="J1238" i="5"/>
  <c r="R1238" i="5"/>
  <c r="X1238" i="5"/>
  <c r="F1239" i="5"/>
  <c r="R1239" i="5"/>
  <c r="J1239" i="5"/>
  <c r="I1239" i="5"/>
  <c r="G1239" i="5"/>
  <c r="H1239" i="5"/>
  <c r="X1239" i="5"/>
  <c r="J1240" i="5"/>
  <c r="I1240" i="5"/>
  <c r="H1240" i="5"/>
  <c r="R1240" i="5"/>
  <c r="G1240" i="5"/>
  <c r="F1240" i="5"/>
  <c r="X1240" i="5"/>
  <c r="I1241" i="5"/>
  <c r="F1241" i="5"/>
  <c r="H1241" i="5"/>
  <c r="G1241" i="5"/>
  <c r="J1241" i="5"/>
  <c r="R1241" i="5"/>
  <c r="X1241" i="5"/>
  <c r="G1242" i="5"/>
  <c r="F1242" i="5"/>
  <c r="I1242" i="5"/>
  <c r="J1242" i="5"/>
  <c r="R1242" i="5"/>
  <c r="H1242" i="5"/>
  <c r="X1242" i="5"/>
  <c r="G1243" i="5"/>
  <c r="R1243" i="5"/>
  <c r="H1243" i="5"/>
  <c r="F1243" i="5"/>
  <c r="I1243" i="5"/>
  <c r="J1243" i="5"/>
  <c r="X1243" i="5"/>
  <c r="J1245" i="5"/>
  <c r="H1245" i="5"/>
  <c r="F1245" i="5"/>
  <c r="G1245" i="5"/>
  <c r="I1245" i="5"/>
  <c r="R1245" i="5"/>
  <c r="X1245" i="5"/>
  <c r="G1246" i="5"/>
  <c r="F1246" i="5"/>
  <c r="I1246" i="5"/>
  <c r="J1246" i="5"/>
  <c r="R1246" i="5"/>
  <c r="H1246" i="5"/>
  <c r="X1246" i="5"/>
  <c r="G1247" i="5"/>
  <c r="R1247" i="5"/>
  <c r="H1247" i="5"/>
  <c r="F1247" i="5"/>
  <c r="I1247" i="5"/>
  <c r="J1247" i="5"/>
  <c r="X1247" i="5"/>
  <c r="G1248" i="5"/>
  <c r="H1248" i="5"/>
  <c r="I1248" i="5"/>
  <c r="J1248" i="5"/>
  <c r="R1248" i="5"/>
  <c r="F1248" i="5"/>
  <c r="X1248" i="5"/>
  <c r="R1249" i="5"/>
  <c r="G1249" i="5"/>
  <c r="H1249" i="5"/>
  <c r="J1249" i="5"/>
  <c r="I1249" i="5"/>
  <c r="F1249" i="5"/>
  <c r="X1249" i="5"/>
  <c r="G1250" i="5"/>
  <c r="F1250" i="5"/>
  <c r="I1250" i="5"/>
  <c r="J1250" i="5"/>
  <c r="R1250" i="5"/>
  <c r="H1250" i="5"/>
  <c r="X1250" i="5"/>
  <c r="G1251" i="5"/>
  <c r="R1251" i="5"/>
  <c r="H1251" i="5"/>
  <c r="F1251" i="5"/>
  <c r="I1251" i="5"/>
  <c r="J1251" i="5"/>
  <c r="X1251" i="5"/>
  <c r="R1252" i="5"/>
  <c r="J1252" i="5"/>
  <c r="H1252" i="5"/>
  <c r="G1252" i="5"/>
  <c r="I1252" i="5"/>
  <c r="F1252" i="5"/>
  <c r="X1252" i="5"/>
  <c r="I1253" i="5"/>
  <c r="G1253" i="5"/>
  <c r="J1253" i="5"/>
  <c r="F1253" i="5"/>
  <c r="H1253" i="5"/>
  <c r="R1253" i="5"/>
  <c r="X1253" i="5"/>
  <c r="G1254" i="5"/>
  <c r="F1254" i="5"/>
  <c r="I1254" i="5"/>
  <c r="J1254" i="5"/>
  <c r="R1254" i="5"/>
  <c r="H1254" i="5"/>
  <c r="X1254" i="5"/>
  <c r="F1255" i="5"/>
  <c r="J1255" i="5"/>
  <c r="G1255" i="5"/>
  <c r="I1255" i="5"/>
  <c r="R1255" i="5"/>
  <c r="H1255" i="5"/>
  <c r="X1255" i="5"/>
  <c r="G1256" i="5"/>
  <c r="H1256" i="5"/>
  <c r="I1256" i="5"/>
  <c r="J1256" i="5"/>
  <c r="R1256" i="5"/>
  <c r="F1256" i="5"/>
  <c r="X1256" i="5"/>
  <c r="J1257" i="5"/>
  <c r="H1257" i="5"/>
  <c r="G1257" i="5"/>
  <c r="F1257" i="5"/>
  <c r="R1257" i="5"/>
  <c r="I1257" i="5"/>
  <c r="X1257" i="5"/>
  <c r="R1258" i="5"/>
  <c r="J1258" i="5"/>
  <c r="I1258" i="5"/>
  <c r="F1258" i="5"/>
  <c r="G1258" i="5"/>
  <c r="H1258" i="5"/>
  <c r="X1258" i="5"/>
  <c r="G1259" i="5"/>
  <c r="R1259" i="5"/>
  <c r="H1259" i="5"/>
  <c r="F1259" i="5"/>
  <c r="I1259" i="5"/>
  <c r="J1259" i="5"/>
  <c r="X1259" i="5"/>
  <c r="R1260" i="5"/>
  <c r="I1260" i="5"/>
  <c r="F1260" i="5"/>
  <c r="G1260" i="5"/>
  <c r="J1260" i="5"/>
  <c r="H1260" i="5"/>
  <c r="X1260" i="5"/>
  <c r="G1261" i="5"/>
  <c r="F1261" i="5"/>
  <c r="J1261" i="5"/>
  <c r="R1261" i="5"/>
  <c r="H1261" i="5"/>
  <c r="I1261" i="5"/>
  <c r="X1261" i="5"/>
  <c r="G1262" i="5"/>
  <c r="F1262" i="5"/>
  <c r="I1262" i="5"/>
  <c r="J1262" i="5"/>
  <c r="R1262" i="5"/>
  <c r="H1262" i="5"/>
  <c r="X1262" i="5"/>
  <c r="G1263" i="5"/>
  <c r="R1263" i="5"/>
  <c r="H1263" i="5"/>
  <c r="F1263" i="5"/>
  <c r="I1263" i="5"/>
  <c r="J1263" i="5"/>
  <c r="X1263" i="5"/>
  <c r="G1264" i="5"/>
  <c r="H1264" i="5"/>
  <c r="I1264" i="5"/>
  <c r="J1264" i="5"/>
  <c r="R1264" i="5"/>
  <c r="F1264" i="5"/>
  <c r="X1264" i="5"/>
  <c r="R1265" i="5"/>
  <c r="G1265" i="5"/>
  <c r="J1265" i="5"/>
  <c r="H1265" i="5"/>
  <c r="F1265" i="5"/>
  <c r="I1265" i="5"/>
  <c r="X1265" i="5"/>
  <c r="G1266" i="5"/>
  <c r="F1266" i="5"/>
  <c r="I1266" i="5"/>
  <c r="J1266" i="5"/>
  <c r="R1266" i="5"/>
  <c r="H1266" i="5"/>
  <c r="X1266" i="5"/>
  <c r="G1267" i="5"/>
  <c r="R1267" i="5"/>
  <c r="H1267" i="5"/>
  <c r="F1267" i="5"/>
  <c r="J1267" i="5"/>
  <c r="I1267" i="5"/>
  <c r="X1267" i="5"/>
  <c r="I1268" i="5"/>
  <c r="F1268" i="5"/>
  <c r="H1268" i="5"/>
  <c r="J1268" i="5"/>
  <c r="R1268" i="5"/>
  <c r="G1268" i="5"/>
  <c r="X1268" i="5"/>
  <c r="G1269" i="5"/>
  <c r="I1269" i="5"/>
  <c r="H1269" i="5"/>
  <c r="J1269" i="5"/>
  <c r="R1269" i="5"/>
  <c r="F1269" i="5"/>
  <c r="X1269" i="5"/>
  <c r="G1270" i="5"/>
  <c r="F1270" i="5"/>
  <c r="I1270" i="5"/>
  <c r="J1270" i="5"/>
  <c r="R1270" i="5"/>
  <c r="H1270" i="5"/>
  <c r="X1270" i="5"/>
  <c r="I1271" i="5"/>
  <c r="G1271" i="5"/>
  <c r="J1271" i="5"/>
  <c r="R1271" i="5"/>
  <c r="F1271" i="5"/>
  <c r="H1271" i="5"/>
  <c r="X1271" i="5"/>
  <c r="G1272" i="5"/>
  <c r="H1272" i="5"/>
  <c r="I1272" i="5"/>
  <c r="J1272" i="5"/>
  <c r="R1272" i="5"/>
  <c r="F1272" i="5"/>
  <c r="X1272" i="5"/>
  <c r="F1273" i="5"/>
  <c r="R1273" i="5"/>
  <c r="I1273" i="5"/>
  <c r="G1273" i="5"/>
  <c r="H1273" i="5"/>
  <c r="J1273" i="5"/>
  <c r="X1273" i="5"/>
  <c r="G1274" i="5"/>
  <c r="F1274" i="5"/>
  <c r="I1274" i="5"/>
  <c r="J1274" i="5"/>
  <c r="R1274" i="5"/>
  <c r="H1274" i="5"/>
  <c r="X1274" i="5"/>
  <c r="G1275" i="5"/>
  <c r="F1275" i="5"/>
  <c r="J1275" i="5"/>
  <c r="I1275" i="5"/>
  <c r="R1275" i="5"/>
  <c r="H1275" i="5"/>
  <c r="X1275" i="5"/>
  <c r="J1276" i="5"/>
  <c r="F1276" i="5"/>
  <c r="R1276" i="5"/>
  <c r="G1276" i="5"/>
  <c r="I1276" i="5"/>
  <c r="H1276" i="5"/>
  <c r="X1276" i="5"/>
  <c r="H1277" i="5"/>
  <c r="R1277" i="5"/>
  <c r="I1277" i="5"/>
  <c r="F1277" i="5"/>
  <c r="J1277" i="5"/>
  <c r="G1277" i="5"/>
  <c r="X1277" i="5"/>
  <c r="J1278" i="5"/>
  <c r="I1278" i="5"/>
  <c r="G1278" i="5"/>
  <c r="F1278" i="5"/>
  <c r="R1278" i="5"/>
  <c r="H1278" i="5"/>
  <c r="X1278" i="5"/>
  <c r="G1279" i="5"/>
  <c r="R1279" i="5"/>
  <c r="H1279" i="5"/>
  <c r="I1279" i="5"/>
  <c r="F1279" i="5"/>
  <c r="J1279" i="5"/>
  <c r="X1279" i="5"/>
  <c r="G1280" i="5"/>
  <c r="H1280" i="5"/>
  <c r="I1280" i="5"/>
  <c r="J1280" i="5"/>
  <c r="R1280" i="5"/>
  <c r="F1280" i="5"/>
  <c r="X1280" i="5"/>
  <c r="J1281" i="5"/>
  <c r="F1281" i="5"/>
  <c r="I1281" i="5"/>
  <c r="G1281" i="5"/>
  <c r="H1281" i="5"/>
  <c r="R1281" i="5"/>
  <c r="X1281" i="5"/>
  <c r="G1282" i="5"/>
  <c r="F1282" i="5"/>
  <c r="I1282" i="5"/>
  <c r="J1282" i="5"/>
  <c r="R1282" i="5"/>
  <c r="H1282" i="5"/>
  <c r="X1282" i="5"/>
  <c r="I1283" i="5"/>
  <c r="G1283" i="5"/>
  <c r="J1283" i="5"/>
  <c r="F1283" i="5"/>
  <c r="H1283" i="5"/>
  <c r="R1283" i="5"/>
  <c r="X1283" i="5"/>
  <c r="I1284" i="5"/>
  <c r="H1284" i="5"/>
  <c r="J1284" i="5"/>
  <c r="F1284" i="5"/>
  <c r="G1284" i="5"/>
  <c r="R1284" i="5"/>
  <c r="X1284" i="5"/>
  <c r="J1285" i="5"/>
  <c r="H1285" i="5"/>
  <c r="G1285" i="5"/>
  <c r="F1285" i="5"/>
  <c r="I1285" i="5"/>
  <c r="R1285" i="5"/>
  <c r="X1285" i="5"/>
  <c r="G1286" i="5"/>
  <c r="F1286" i="5"/>
  <c r="I1286" i="5"/>
  <c r="J1286" i="5"/>
  <c r="R1286" i="5"/>
  <c r="H1286" i="5"/>
  <c r="X1286" i="5"/>
  <c r="G1287" i="5"/>
  <c r="R1287" i="5"/>
  <c r="H1287" i="5"/>
  <c r="F1287" i="5"/>
  <c r="I1287" i="5"/>
  <c r="J1287" i="5"/>
  <c r="X1287" i="5"/>
  <c r="G1288" i="5"/>
  <c r="H1288" i="5"/>
  <c r="I1288" i="5"/>
  <c r="J1288" i="5"/>
  <c r="R1288" i="5"/>
  <c r="F1288" i="5"/>
  <c r="X1288" i="5"/>
  <c r="F1289" i="5"/>
  <c r="I1289" i="5"/>
  <c r="G1289" i="5"/>
  <c r="J1289" i="5"/>
  <c r="H1289" i="5"/>
  <c r="R1289" i="5"/>
  <c r="X1289" i="5"/>
  <c r="J1290" i="5"/>
  <c r="F1290" i="5"/>
  <c r="R1290" i="5"/>
  <c r="I1290" i="5"/>
  <c r="G1290" i="5"/>
  <c r="H1290" i="5"/>
  <c r="X1290" i="5"/>
  <c r="G1291" i="5"/>
  <c r="R1291" i="5"/>
  <c r="H1291" i="5"/>
  <c r="I1291" i="5"/>
  <c r="F1291" i="5"/>
  <c r="J1291" i="5"/>
  <c r="X1291" i="5"/>
  <c r="F1292" i="5"/>
  <c r="H1292" i="5"/>
  <c r="I1292" i="5"/>
  <c r="R1292" i="5"/>
  <c r="G1292" i="5"/>
  <c r="J1292" i="5"/>
  <c r="X1292" i="5"/>
  <c r="G1293" i="5"/>
  <c r="F1293" i="5"/>
  <c r="J1293" i="5"/>
  <c r="R1293" i="5"/>
  <c r="H1293" i="5"/>
  <c r="I1293" i="5"/>
  <c r="X1293" i="5"/>
  <c r="R1294" i="5"/>
  <c r="J1294" i="5"/>
  <c r="F1294" i="5"/>
  <c r="I1294" i="5"/>
  <c r="G1294" i="5"/>
  <c r="H1294" i="5"/>
  <c r="X1294" i="5"/>
  <c r="G1295" i="5"/>
  <c r="I1295" i="5"/>
  <c r="J1295" i="5"/>
  <c r="R1295" i="5"/>
  <c r="H1295" i="5"/>
  <c r="F1295" i="5"/>
  <c r="X1295" i="5"/>
  <c r="G1296" i="5"/>
  <c r="H1296" i="5"/>
  <c r="I1296" i="5"/>
  <c r="J1296" i="5"/>
  <c r="R1296" i="5"/>
  <c r="F1296" i="5"/>
  <c r="X1296" i="5"/>
  <c r="F1297" i="5"/>
  <c r="H1297" i="5"/>
  <c r="J1297" i="5"/>
  <c r="G1297" i="5"/>
  <c r="I1297" i="5"/>
  <c r="R1297" i="5"/>
  <c r="X1297" i="5"/>
  <c r="G1298" i="5"/>
  <c r="F1298" i="5"/>
  <c r="I1298" i="5"/>
  <c r="J1298" i="5"/>
  <c r="R1298" i="5"/>
  <c r="H1298" i="5"/>
  <c r="X1298" i="5"/>
  <c r="R1299" i="5"/>
  <c r="F1299" i="5"/>
  <c r="I1299" i="5"/>
  <c r="G1299" i="5"/>
  <c r="H1299" i="5"/>
  <c r="J1299" i="5"/>
  <c r="X1299" i="5"/>
  <c r="I1300" i="5"/>
  <c r="F1300" i="5"/>
  <c r="H1300" i="5"/>
  <c r="G1300" i="5"/>
  <c r="J1300" i="5"/>
  <c r="R1300" i="5"/>
  <c r="X1300" i="5"/>
  <c r="R1301" i="5"/>
  <c r="H1301" i="5"/>
  <c r="G1301" i="5"/>
  <c r="F1301" i="5"/>
  <c r="I1301" i="5"/>
  <c r="J1301" i="5"/>
  <c r="X1301" i="5"/>
  <c r="G1302" i="5"/>
  <c r="F1302" i="5"/>
  <c r="I1302" i="5"/>
  <c r="J1302" i="5"/>
  <c r="R1302" i="5"/>
  <c r="H1302" i="5"/>
  <c r="X1302" i="5"/>
  <c r="G1303" i="5"/>
  <c r="J1303" i="5"/>
  <c r="R1303" i="5"/>
  <c r="F1303" i="5"/>
  <c r="I1303" i="5"/>
  <c r="H1303" i="5"/>
  <c r="X1303" i="5"/>
  <c r="G1304" i="5"/>
  <c r="H1304" i="5"/>
  <c r="I1304" i="5"/>
  <c r="J1304" i="5"/>
  <c r="R1304" i="5"/>
  <c r="F1304" i="5"/>
  <c r="X1304" i="5"/>
  <c r="J1305" i="5"/>
  <c r="R1305" i="5"/>
  <c r="I1305" i="5"/>
  <c r="G1305" i="5"/>
  <c r="F1305" i="5"/>
  <c r="H1305" i="5"/>
  <c r="X1305" i="5"/>
  <c r="F1306" i="5"/>
  <c r="G1306" i="5"/>
  <c r="R1306" i="5"/>
  <c r="I1306" i="5"/>
  <c r="J1306" i="5"/>
  <c r="H1306" i="5"/>
  <c r="X1306" i="5"/>
  <c r="G1307" i="5"/>
  <c r="R1307" i="5"/>
  <c r="H1307" i="5"/>
  <c r="F1307" i="5"/>
  <c r="I1307" i="5"/>
  <c r="J1307" i="5"/>
  <c r="X1307" i="5"/>
  <c r="I1308" i="5"/>
  <c r="R1308" i="5"/>
  <c r="G1308" i="5"/>
  <c r="J1308" i="5"/>
  <c r="F1308" i="5"/>
  <c r="H1308" i="5"/>
  <c r="X1308" i="5"/>
  <c r="H1309" i="5"/>
  <c r="J1309" i="5"/>
  <c r="G1309" i="5"/>
  <c r="R1309" i="5"/>
  <c r="I1309" i="5"/>
  <c r="F1309" i="5"/>
  <c r="X1309" i="5"/>
  <c r="G1310" i="5"/>
  <c r="F1310" i="5"/>
  <c r="I1310" i="5"/>
  <c r="J1310" i="5"/>
  <c r="R1310" i="5"/>
  <c r="H1310" i="5"/>
  <c r="X1310" i="5"/>
  <c r="R1311" i="5"/>
  <c r="I1311" i="5"/>
  <c r="J1311" i="5"/>
  <c r="F1311" i="5"/>
  <c r="H1311" i="5"/>
  <c r="G1311" i="5"/>
  <c r="X1311" i="5"/>
  <c r="G1312" i="5"/>
  <c r="H1312" i="5"/>
  <c r="I1312" i="5"/>
  <c r="J1312" i="5"/>
  <c r="R1312" i="5"/>
  <c r="F1312" i="5"/>
  <c r="X1312" i="5"/>
  <c r="H1313" i="5"/>
  <c r="J1313" i="5"/>
  <c r="G1313" i="5"/>
  <c r="R1313" i="5"/>
  <c r="F1313" i="5"/>
  <c r="I1313" i="5"/>
  <c r="X1313" i="5"/>
  <c r="G1314" i="5"/>
  <c r="F1314" i="5"/>
  <c r="I1314" i="5"/>
  <c r="J1314" i="5"/>
  <c r="R1314" i="5"/>
  <c r="H1314" i="5"/>
  <c r="X1314" i="5"/>
  <c r="I1315" i="5"/>
  <c r="F1315" i="5"/>
  <c r="J1315" i="5"/>
  <c r="R1315" i="5"/>
  <c r="G1315" i="5"/>
  <c r="H1315" i="5"/>
  <c r="X1315" i="5"/>
  <c r="H1316" i="5"/>
  <c r="G1316" i="5"/>
  <c r="J1316" i="5"/>
  <c r="F1316" i="5"/>
  <c r="R1316" i="5"/>
  <c r="I1316" i="5"/>
  <c r="X1316" i="5"/>
  <c r="R1317" i="5"/>
  <c r="H1317" i="5"/>
  <c r="G1317" i="5"/>
  <c r="I1317" i="5"/>
  <c r="F1317" i="5"/>
  <c r="J1317" i="5"/>
  <c r="X1317" i="5"/>
  <c r="G1318" i="5"/>
  <c r="F1318" i="5"/>
  <c r="I1318" i="5"/>
  <c r="J1318" i="5"/>
  <c r="R1318" i="5"/>
  <c r="H1318" i="5"/>
  <c r="X1318" i="5"/>
  <c r="G1319" i="5"/>
  <c r="R1319" i="5"/>
  <c r="H1319" i="5"/>
  <c r="F1319" i="5"/>
  <c r="I1319" i="5"/>
  <c r="J1319" i="5"/>
  <c r="X1319" i="5"/>
  <c r="G1320" i="5"/>
  <c r="H1320" i="5"/>
  <c r="I1320" i="5"/>
  <c r="J1320" i="5"/>
  <c r="R1320" i="5"/>
  <c r="F1320" i="5"/>
  <c r="X1320" i="5"/>
  <c r="H1321" i="5"/>
  <c r="I1321" i="5"/>
  <c r="G1321" i="5"/>
  <c r="F1321" i="5"/>
  <c r="J1321" i="5"/>
  <c r="R1321" i="5"/>
  <c r="X1321" i="5"/>
  <c r="G1322" i="5"/>
  <c r="F1322" i="5"/>
  <c r="I1322" i="5"/>
  <c r="J1322" i="5"/>
  <c r="R1322" i="5"/>
  <c r="H1322" i="5"/>
  <c r="X1322" i="5"/>
  <c r="G1323" i="5"/>
  <c r="R1323" i="5"/>
  <c r="J1323" i="5"/>
  <c r="F1323" i="5"/>
  <c r="H1323" i="5"/>
  <c r="I1323" i="5"/>
  <c r="X1323" i="5"/>
  <c r="H1324" i="5"/>
  <c r="F1324" i="5"/>
  <c r="I1324" i="5"/>
  <c r="G1324" i="5"/>
  <c r="R1324" i="5"/>
  <c r="J1324" i="5"/>
  <c r="X1324" i="5"/>
  <c r="H1325" i="5"/>
  <c r="I1325" i="5"/>
  <c r="J1325" i="5"/>
  <c r="G1325" i="5"/>
  <c r="R1325" i="5"/>
  <c r="F1325" i="5"/>
  <c r="X1325" i="5"/>
  <c r="H1326" i="5"/>
  <c r="G1326" i="5"/>
  <c r="F1326" i="5"/>
  <c r="J1326" i="5"/>
  <c r="I1326" i="5"/>
  <c r="R1326" i="5"/>
  <c r="X1326" i="5"/>
  <c r="G1327" i="5"/>
  <c r="R1327" i="5"/>
  <c r="I1327" i="5"/>
  <c r="F1327" i="5"/>
  <c r="J1327" i="5"/>
  <c r="H1327" i="5"/>
  <c r="X1327" i="5"/>
  <c r="G1328" i="5"/>
  <c r="F1328" i="5"/>
  <c r="H1328" i="5"/>
  <c r="I1328" i="5"/>
  <c r="R1328" i="5"/>
  <c r="J1328" i="5"/>
  <c r="X1328" i="5"/>
  <c r="I1329" i="5"/>
  <c r="R1329" i="5"/>
  <c r="G1329" i="5"/>
  <c r="J1329" i="5"/>
  <c r="H1329" i="5"/>
  <c r="F1329" i="5"/>
  <c r="X1329" i="5"/>
  <c r="G1330" i="5"/>
  <c r="I1330" i="5"/>
  <c r="J1330" i="5"/>
  <c r="R1330" i="5"/>
  <c r="F1330" i="5"/>
  <c r="H1330" i="5"/>
  <c r="X1330" i="5"/>
  <c r="F1332" i="5"/>
  <c r="I1332" i="5"/>
  <c r="R1332" i="5"/>
  <c r="J1332" i="5"/>
  <c r="G1332" i="5"/>
  <c r="H1332" i="5"/>
  <c r="X1332" i="5"/>
  <c r="G1333" i="5"/>
  <c r="F1333" i="5"/>
  <c r="H1333" i="5"/>
  <c r="J1333" i="5"/>
  <c r="R1333" i="5"/>
  <c r="I1333" i="5"/>
  <c r="X1333" i="5"/>
  <c r="J1334" i="5"/>
  <c r="R1334" i="5"/>
  <c r="F1334" i="5"/>
  <c r="I1334" i="5"/>
  <c r="G1334" i="5"/>
  <c r="H1334" i="5"/>
  <c r="X1334" i="5"/>
  <c r="G1335" i="5"/>
  <c r="I1335" i="5"/>
  <c r="F1335" i="5"/>
  <c r="H1335" i="5"/>
  <c r="J1335" i="5"/>
  <c r="R1335" i="5"/>
  <c r="X1335" i="5"/>
  <c r="I1336" i="5"/>
  <c r="G1336" i="5"/>
  <c r="J1336" i="5"/>
  <c r="H1336" i="5"/>
  <c r="F1336" i="5"/>
  <c r="R1336" i="5"/>
  <c r="X1336" i="5"/>
  <c r="G1337" i="5"/>
  <c r="J1337" i="5"/>
  <c r="R1337" i="5"/>
  <c r="H1337" i="5"/>
  <c r="I1337" i="5"/>
  <c r="F1337" i="5"/>
  <c r="X1337" i="5"/>
  <c r="H1338" i="5"/>
  <c r="G1338" i="5"/>
  <c r="J1338" i="5"/>
  <c r="F1338" i="5"/>
  <c r="I1338" i="5"/>
  <c r="R1338" i="5"/>
  <c r="X1338" i="5"/>
  <c r="G1339" i="5"/>
  <c r="J1339" i="5"/>
  <c r="H1339" i="5"/>
  <c r="F1339" i="5"/>
  <c r="I1339" i="5"/>
  <c r="R1339" i="5"/>
  <c r="X1339" i="5"/>
  <c r="I1340" i="5"/>
  <c r="F1340" i="5"/>
  <c r="G1340" i="5"/>
  <c r="R1340" i="5"/>
  <c r="J1340" i="5"/>
  <c r="H1340" i="5"/>
  <c r="X1340" i="5"/>
  <c r="G1341" i="5"/>
  <c r="R1341" i="5"/>
  <c r="H1341" i="5"/>
  <c r="I1341" i="5"/>
  <c r="J1341" i="5"/>
  <c r="F1341" i="5"/>
  <c r="X1341" i="5"/>
  <c r="G1342" i="5"/>
  <c r="H1342" i="5"/>
  <c r="I1342" i="5"/>
  <c r="J1342" i="5"/>
  <c r="R1342" i="5"/>
  <c r="F1342" i="5"/>
  <c r="X1342" i="5"/>
  <c r="G1343" i="5"/>
  <c r="F1343" i="5"/>
  <c r="H1343" i="5"/>
  <c r="I1343" i="5"/>
  <c r="J1343" i="5"/>
  <c r="R1343" i="5"/>
  <c r="X1343" i="5"/>
  <c r="I1344" i="5"/>
  <c r="R1344" i="5"/>
  <c r="J1344" i="5"/>
  <c r="F1344" i="5"/>
  <c r="G1344" i="5"/>
  <c r="H1344" i="5"/>
  <c r="X1344" i="5"/>
  <c r="G1345" i="5"/>
  <c r="J1345" i="5"/>
  <c r="F1345" i="5"/>
  <c r="R1345" i="5"/>
  <c r="H1345" i="5"/>
  <c r="I1345" i="5"/>
  <c r="X1345" i="5"/>
  <c r="H1346" i="5"/>
  <c r="F1346" i="5"/>
  <c r="G1346" i="5"/>
  <c r="J1346" i="5"/>
  <c r="R1346" i="5"/>
  <c r="I1346" i="5"/>
  <c r="X1346" i="5"/>
  <c r="G1347" i="5"/>
  <c r="F1347" i="5"/>
  <c r="H1347" i="5"/>
  <c r="J1347" i="5"/>
  <c r="R1347" i="5"/>
  <c r="I1347" i="5"/>
  <c r="X1347" i="5"/>
  <c r="I1348" i="5"/>
  <c r="J1348" i="5"/>
  <c r="F1348" i="5"/>
  <c r="G1348" i="5"/>
  <c r="H1348" i="5"/>
  <c r="R1348" i="5"/>
  <c r="X1348" i="5"/>
  <c r="G1349" i="5"/>
  <c r="R1349" i="5"/>
  <c r="J1349" i="5"/>
  <c r="F1349" i="5"/>
  <c r="H1349" i="5"/>
  <c r="I1349" i="5"/>
  <c r="X1349" i="5"/>
  <c r="G1350" i="5"/>
  <c r="H1350" i="5"/>
  <c r="J1350" i="5"/>
  <c r="R1350" i="5"/>
  <c r="F1350" i="5"/>
  <c r="I1350" i="5"/>
  <c r="X1350" i="5"/>
  <c r="G1351" i="5"/>
  <c r="I1351" i="5"/>
  <c r="F1351" i="5"/>
  <c r="H1351" i="5"/>
  <c r="J1351" i="5"/>
  <c r="R1351" i="5"/>
  <c r="X1351" i="5"/>
  <c r="J1352" i="5"/>
  <c r="R1352" i="5"/>
  <c r="I1352" i="5"/>
  <c r="G1352" i="5"/>
  <c r="H1352" i="5"/>
  <c r="F1352" i="5"/>
  <c r="X1352" i="5"/>
  <c r="G1353" i="5"/>
  <c r="J1353" i="5"/>
  <c r="R1353" i="5"/>
  <c r="H1353" i="5"/>
  <c r="I1353" i="5"/>
  <c r="F1353" i="5"/>
  <c r="X1353" i="5"/>
  <c r="H1354" i="5"/>
  <c r="G1354" i="5"/>
  <c r="F1354" i="5"/>
  <c r="R1354" i="5"/>
  <c r="I1354" i="5"/>
  <c r="J1354" i="5"/>
  <c r="X1354" i="5"/>
  <c r="G1355" i="5"/>
  <c r="F1355" i="5"/>
  <c r="I1355" i="5"/>
  <c r="H1355" i="5"/>
  <c r="R1355" i="5"/>
  <c r="J1355" i="5"/>
  <c r="X1355" i="5"/>
  <c r="I1356" i="5"/>
  <c r="J1356" i="5"/>
  <c r="R1356" i="5"/>
  <c r="G1356" i="5"/>
  <c r="H1356" i="5"/>
  <c r="F1356" i="5"/>
  <c r="X1356" i="5"/>
  <c r="G1357" i="5"/>
  <c r="R1357" i="5"/>
  <c r="H1357" i="5"/>
  <c r="I1357" i="5"/>
  <c r="F1357" i="5"/>
  <c r="J1357" i="5"/>
  <c r="X1357" i="5"/>
  <c r="G1358" i="5"/>
  <c r="F1358" i="5"/>
  <c r="H1358" i="5"/>
  <c r="I1358" i="5"/>
  <c r="J1358" i="5"/>
  <c r="R1358" i="5"/>
  <c r="X1358" i="5"/>
  <c r="G1359" i="5"/>
  <c r="J1359" i="5"/>
  <c r="R1359" i="5"/>
  <c r="F1359" i="5"/>
  <c r="H1359" i="5"/>
  <c r="I1359" i="5"/>
  <c r="X1359" i="5"/>
  <c r="H1360" i="5"/>
  <c r="F1360" i="5"/>
  <c r="J1360" i="5"/>
  <c r="R1360" i="5"/>
  <c r="G1360" i="5"/>
  <c r="I1360" i="5"/>
  <c r="X1360" i="5"/>
  <c r="R1361" i="5"/>
  <c r="F1361" i="5"/>
  <c r="G1361" i="5"/>
  <c r="H1361" i="5"/>
  <c r="I1361" i="5"/>
  <c r="J1361" i="5"/>
  <c r="X1361" i="5"/>
  <c r="J1362" i="5"/>
  <c r="H1362" i="5"/>
  <c r="G1362" i="5"/>
  <c r="I1362" i="5"/>
  <c r="R1362" i="5"/>
  <c r="F1362" i="5"/>
  <c r="X1362" i="5"/>
  <c r="G1363" i="5"/>
  <c r="H1363" i="5"/>
  <c r="J1363" i="5"/>
  <c r="R1363" i="5"/>
  <c r="I1363" i="5"/>
  <c r="F1363" i="5"/>
  <c r="X1363" i="5"/>
  <c r="F1364" i="5"/>
  <c r="H1364" i="5"/>
  <c r="I1364" i="5"/>
  <c r="J1364" i="5"/>
  <c r="G1364" i="5"/>
  <c r="R1364" i="5"/>
  <c r="X1364" i="5"/>
  <c r="G1365" i="5"/>
  <c r="F1365" i="5"/>
  <c r="H1365" i="5"/>
  <c r="I1365" i="5"/>
  <c r="J1365" i="5"/>
  <c r="R1365" i="5"/>
  <c r="X1365" i="5"/>
  <c r="G1366" i="5"/>
  <c r="J1366" i="5"/>
  <c r="R1366" i="5"/>
  <c r="H1366" i="5"/>
  <c r="F1366" i="5"/>
  <c r="I1366" i="5"/>
  <c r="X1366" i="5"/>
  <c r="H1367" i="5"/>
  <c r="R1367" i="5"/>
  <c r="G1367" i="5"/>
  <c r="I1367" i="5"/>
  <c r="F1367" i="5"/>
  <c r="J1367" i="5"/>
  <c r="X1367" i="5"/>
  <c r="H1368" i="5"/>
  <c r="F1368" i="5"/>
  <c r="R1368" i="5"/>
  <c r="G1368" i="5"/>
  <c r="I1368" i="5"/>
  <c r="J1368" i="5"/>
  <c r="X1368" i="5"/>
  <c r="J1370" i="5"/>
  <c r="I1370" i="5"/>
  <c r="G1370" i="5"/>
  <c r="F1370" i="5"/>
  <c r="H1370" i="5"/>
  <c r="R1370" i="5"/>
  <c r="X1370" i="5"/>
  <c r="I1371" i="5"/>
  <c r="G1371" i="5"/>
  <c r="H1371" i="5"/>
  <c r="J1371" i="5"/>
  <c r="F1371" i="5"/>
  <c r="R1371" i="5"/>
  <c r="X1371" i="5"/>
  <c r="R1372" i="5"/>
  <c r="G1372" i="5"/>
  <c r="H1372" i="5"/>
  <c r="I1372" i="5"/>
  <c r="J1372" i="5"/>
  <c r="F1372" i="5"/>
  <c r="X1372" i="5"/>
  <c r="G1373" i="5"/>
  <c r="R1373" i="5"/>
  <c r="H1373" i="5"/>
  <c r="I1373" i="5"/>
  <c r="F1373" i="5"/>
  <c r="J1373" i="5"/>
  <c r="X1373" i="5"/>
  <c r="H1374" i="5"/>
  <c r="F1374" i="5"/>
  <c r="R1374" i="5"/>
  <c r="G1374" i="5"/>
  <c r="J1374" i="5"/>
  <c r="I1374" i="5"/>
  <c r="X1374" i="5"/>
  <c r="F1376" i="5"/>
  <c r="I1376" i="5"/>
  <c r="R1376" i="5"/>
  <c r="G1376" i="5"/>
  <c r="J1376" i="5"/>
  <c r="H1376" i="5"/>
  <c r="X1376" i="5"/>
  <c r="R1377" i="5"/>
  <c r="G1377" i="5"/>
  <c r="F1377" i="5"/>
  <c r="J1377" i="5"/>
  <c r="I1377" i="5"/>
  <c r="H1377" i="5"/>
  <c r="X1377" i="5"/>
  <c r="J1378" i="5"/>
  <c r="F1378" i="5"/>
  <c r="R1378" i="5"/>
  <c r="G1378" i="5"/>
  <c r="I1378" i="5"/>
  <c r="H1378" i="5"/>
  <c r="X1378" i="5"/>
  <c r="G1379" i="5"/>
  <c r="F1379" i="5"/>
  <c r="H1379" i="5"/>
  <c r="J1379" i="5"/>
  <c r="R1379" i="5"/>
  <c r="I1379" i="5"/>
  <c r="X1379" i="5"/>
  <c r="G1380" i="5"/>
  <c r="F1380" i="5"/>
  <c r="I1380" i="5"/>
  <c r="R1380" i="5"/>
  <c r="H1380" i="5"/>
  <c r="J1380" i="5"/>
  <c r="X1380" i="5"/>
  <c r="G1381" i="5"/>
  <c r="F1381" i="5"/>
  <c r="H1381" i="5"/>
  <c r="I1381" i="5"/>
  <c r="J1381" i="5"/>
  <c r="R1381" i="5"/>
  <c r="X1381" i="5"/>
  <c r="G1382" i="5"/>
  <c r="I1382" i="5"/>
  <c r="F1382" i="5"/>
  <c r="J1382" i="5"/>
  <c r="R1382" i="5"/>
  <c r="H1382" i="5"/>
  <c r="X1382" i="5"/>
  <c r="G1383" i="5"/>
  <c r="I1383" i="5"/>
  <c r="F1383" i="5"/>
  <c r="H1383" i="5"/>
  <c r="J1383" i="5"/>
  <c r="R1383" i="5"/>
  <c r="X1383" i="5"/>
  <c r="R1384" i="5"/>
  <c r="F1384" i="5"/>
  <c r="G1384" i="5"/>
  <c r="J1384" i="5"/>
  <c r="H1384" i="5"/>
  <c r="I1384" i="5"/>
  <c r="X1384" i="5"/>
  <c r="H1385" i="5"/>
  <c r="J1385" i="5"/>
  <c r="R1385" i="5"/>
  <c r="G1385" i="5"/>
  <c r="F1385" i="5"/>
  <c r="I1385" i="5"/>
  <c r="X1385" i="5"/>
  <c r="J1386" i="5"/>
  <c r="R1386" i="5"/>
  <c r="G1386" i="5"/>
  <c r="H1386" i="5"/>
  <c r="I1386" i="5"/>
  <c r="F1386" i="5"/>
  <c r="X1386" i="5"/>
  <c r="F1387" i="5"/>
  <c r="R1387" i="5"/>
  <c r="I1387" i="5"/>
  <c r="G1387" i="5"/>
  <c r="J1387" i="5"/>
  <c r="H1387" i="5"/>
  <c r="X1387" i="5"/>
  <c r="G1388" i="5"/>
  <c r="H1388" i="5"/>
  <c r="J1388" i="5"/>
  <c r="I1388" i="5"/>
  <c r="F1388" i="5"/>
  <c r="R1388" i="5"/>
  <c r="X1388" i="5"/>
  <c r="H1389" i="5"/>
  <c r="R1389" i="5"/>
  <c r="J1389" i="5"/>
  <c r="I1389" i="5"/>
  <c r="G1389" i="5"/>
  <c r="F1389" i="5"/>
  <c r="X1389" i="5"/>
  <c r="F1390" i="5"/>
  <c r="J1390" i="5"/>
  <c r="G1390" i="5"/>
  <c r="R1390" i="5"/>
  <c r="I1390" i="5"/>
  <c r="H1390" i="5"/>
  <c r="X1390" i="5"/>
  <c r="F1391" i="5"/>
  <c r="J1391" i="5"/>
  <c r="I1391" i="5"/>
  <c r="R1391" i="5"/>
  <c r="H1391" i="5"/>
  <c r="G1391" i="5"/>
  <c r="X1391" i="5"/>
  <c r="G1392" i="5"/>
  <c r="J1392" i="5"/>
  <c r="H1392" i="5"/>
  <c r="I1392" i="5"/>
  <c r="F1392" i="5"/>
  <c r="R1392" i="5"/>
  <c r="X1392" i="5"/>
  <c r="F1393" i="5"/>
  <c r="I1393" i="5"/>
  <c r="G1393" i="5"/>
  <c r="H1393" i="5"/>
  <c r="J1393" i="5"/>
  <c r="R1393" i="5"/>
  <c r="X1393" i="5"/>
  <c r="G1394" i="5"/>
  <c r="F1394" i="5"/>
  <c r="H1394" i="5"/>
  <c r="I1394" i="5"/>
  <c r="J1394" i="5"/>
  <c r="R1394" i="5"/>
  <c r="X1394" i="5"/>
  <c r="R1395" i="5"/>
  <c r="G1395" i="5"/>
  <c r="H1395" i="5"/>
  <c r="J1395" i="5"/>
  <c r="F1395" i="5"/>
  <c r="I1395" i="5"/>
  <c r="X1395" i="5"/>
  <c r="G1396" i="5"/>
  <c r="F1396" i="5"/>
  <c r="H1396" i="5"/>
  <c r="J1396" i="5"/>
  <c r="I1396" i="5"/>
  <c r="R1396" i="5"/>
  <c r="X1396" i="5"/>
  <c r="G1397" i="5"/>
  <c r="R1397" i="5"/>
  <c r="F1397" i="5"/>
  <c r="I1397" i="5"/>
  <c r="H1397" i="5"/>
  <c r="J1397" i="5"/>
  <c r="X1397" i="5"/>
  <c r="G1398" i="5"/>
  <c r="F1398" i="5"/>
  <c r="I1398" i="5"/>
  <c r="R1398" i="5"/>
  <c r="H1398" i="5"/>
  <c r="J1398" i="5"/>
  <c r="X1398" i="5"/>
  <c r="H1399" i="5"/>
  <c r="I1399" i="5"/>
  <c r="R1399" i="5"/>
  <c r="F1399" i="5"/>
  <c r="G1399" i="5"/>
  <c r="J1399" i="5"/>
  <c r="X1399" i="5"/>
  <c r="G1400" i="5"/>
  <c r="J1400" i="5"/>
  <c r="F1400" i="5"/>
  <c r="H1400" i="5"/>
  <c r="R1400" i="5"/>
  <c r="I1400" i="5"/>
  <c r="X1400" i="5"/>
  <c r="G1401" i="5"/>
  <c r="H1401" i="5"/>
  <c r="I1401" i="5"/>
  <c r="J1401" i="5"/>
  <c r="R1401" i="5"/>
  <c r="F1401" i="5"/>
  <c r="X1401" i="5"/>
  <c r="G1402" i="5"/>
  <c r="I1402" i="5"/>
  <c r="J1402" i="5"/>
  <c r="R1402" i="5"/>
  <c r="F1402" i="5"/>
  <c r="H1402" i="5"/>
  <c r="X1402" i="5"/>
  <c r="I1403" i="5"/>
  <c r="J1403" i="5"/>
  <c r="R1403" i="5"/>
  <c r="G1403" i="5"/>
  <c r="H1403" i="5"/>
  <c r="F1403" i="5"/>
  <c r="X1403" i="5"/>
  <c r="G1404" i="5"/>
  <c r="F1404" i="5"/>
  <c r="R1404" i="5"/>
  <c r="H1404" i="5"/>
  <c r="J1404" i="5"/>
  <c r="I1404" i="5"/>
  <c r="X1404" i="5"/>
  <c r="G1405" i="5"/>
  <c r="R1405" i="5"/>
  <c r="F1405" i="5"/>
  <c r="I1405" i="5"/>
  <c r="H1405" i="5"/>
  <c r="J1405" i="5"/>
  <c r="X1405" i="5"/>
  <c r="G1406" i="5"/>
  <c r="I1406" i="5"/>
  <c r="J1406" i="5"/>
  <c r="F1406" i="5"/>
  <c r="R1406" i="5"/>
  <c r="H1406" i="5"/>
  <c r="X1406" i="5"/>
  <c r="F1407" i="5"/>
  <c r="G1407" i="5"/>
  <c r="J1407" i="5"/>
  <c r="R1407" i="5"/>
  <c r="I1407" i="5"/>
  <c r="H1407" i="5"/>
  <c r="X1407" i="5"/>
  <c r="G1408" i="5"/>
  <c r="J1408" i="5"/>
  <c r="F1408" i="5"/>
  <c r="H1408" i="5"/>
  <c r="R1408" i="5"/>
  <c r="I1408" i="5"/>
  <c r="X1408" i="5"/>
  <c r="G1409" i="5"/>
  <c r="J1409" i="5"/>
  <c r="I1409" i="5"/>
  <c r="R1409" i="5"/>
  <c r="F1409" i="5"/>
  <c r="H1409" i="5"/>
  <c r="X1409" i="5"/>
  <c r="G1410" i="5"/>
  <c r="I1410" i="5"/>
  <c r="R1410" i="5"/>
  <c r="F1410" i="5"/>
  <c r="H1410" i="5"/>
  <c r="J1410" i="5"/>
  <c r="X1410" i="5"/>
  <c r="G1411" i="5"/>
  <c r="F1411" i="5"/>
  <c r="R1411" i="5"/>
  <c r="H1411" i="5"/>
  <c r="I1411" i="5"/>
  <c r="J1411" i="5"/>
  <c r="X1411" i="5"/>
  <c r="I1412" i="5"/>
  <c r="H1412" i="5"/>
  <c r="G1412" i="5"/>
  <c r="R1412" i="5"/>
  <c r="J1412" i="5"/>
  <c r="F1412" i="5"/>
  <c r="X1412" i="5"/>
  <c r="G1413" i="5"/>
  <c r="R1413" i="5"/>
  <c r="F1413" i="5"/>
  <c r="I1413" i="5"/>
  <c r="H1413" i="5"/>
  <c r="J1413" i="5"/>
  <c r="X1413" i="5"/>
  <c r="G1414" i="5"/>
  <c r="I1414" i="5"/>
  <c r="J1414" i="5"/>
  <c r="F1414" i="5"/>
  <c r="R1414" i="5"/>
  <c r="H1414" i="5"/>
  <c r="X1414" i="5"/>
  <c r="F1415" i="5"/>
  <c r="G1415" i="5"/>
  <c r="R1415" i="5"/>
  <c r="I1415" i="5"/>
  <c r="H1415" i="5"/>
  <c r="J1415" i="5"/>
  <c r="X1415" i="5"/>
  <c r="I1416" i="5"/>
  <c r="R1416" i="5"/>
  <c r="F1416" i="5"/>
  <c r="G1416" i="5"/>
  <c r="J1416" i="5"/>
  <c r="H1416" i="5"/>
  <c r="X1416" i="5"/>
  <c r="G1417" i="5"/>
  <c r="J1417" i="5"/>
  <c r="I1417" i="5"/>
  <c r="R1417" i="5"/>
  <c r="F1417" i="5"/>
  <c r="H1417" i="5"/>
  <c r="X1417" i="5"/>
  <c r="G1418" i="5"/>
  <c r="J1418" i="5"/>
  <c r="I1418" i="5"/>
  <c r="R1418" i="5"/>
  <c r="F1418" i="5"/>
  <c r="H1418" i="5"/>
  <c r="X1418" i="5"/>
  <c r="G1419" i="5"/>
  <c r="F1419" i="5"/>
  <c r="R1419" i="5"/>
  <c r="H1419" i="5"/>
  <c r="I1419" i="5"/>
  <c r="J1419" i="5"/>
  <c r="X1419" i="5"/>
  <c r="R1420" i="5"/>
  <c r="J1420" i="5"/>
  <c r="G1420" i="5"/>
  <c r="F1420" i="5"/>
  <c r="I1420" i="5"/>
  <c r="H1420" i="5"/>
  <c r="X1420" i="5"/>
  <c r="I1421" i="5"/>
  <c r="H1421" i="5"/>
  <c r="G1421" i="5"/>
  <c r="J1421" i="5"/>
  <c r="R1421" i="5"/>
  <c r="F1421" i="5"/>
  <c r="X1421" i="5"/>
  <c r="I1422" i="5"/>
  <c r="H1422" i="5"/>
  <c r="R1422" i="5"/>
  <c r="J1422" i="5"/>
  <c r="G1422" i="5"/>
  <c r="F1422" i="5"/>
  <c r="X1422" i="5"/>
  <c r="R1423" i="5"/>
  <c r="I1423" i="5"/>
  <c r="F1423" i="5"/>
  <c r="J1423" i="5"/>
  <c r="G1423" i="5"/>
  <c r="H1423" i="5"/>
  <c r="X1423" i="5"/>
  <c r="G1424" i="5"/>
  <c r="I1424" i="5"/>
  <c r="R1424" i="5"/>
  <c r="H1424" i="5"/>
  <c r="F1424" i="5"/>
  <c r="J1424" i="5"/>
  <c r="X1424" i="5"/>
  <c r="G1425" i="5"/>
  <c r="J1425" i="5"/>
  <c r="I1425" i="5"/>
  <c r="R1425" i="5"/>
  <c r="F1425" i="5"/>
  <c r="H1425" i="5"/>
  <c r="X1425" i="5"/>
  <c r="I1426" i="5"/>
  <c r="J1426" i="5"/>
  <c r="G1426" i="5"/>
  <c r="R1426" i="5"/>
  <c r="H1426" i="5"/>
  <c r="F1426" i="5"/>
  <c r="X1426" i="5"/>
  <c r="H1427" i="5"/>
  <c r="J1427" i="5"/>
  <c r="F1427" i="5"/>
  <c r="G1427" i="5"/>
  <c r="R1427" i="5"/>
  <c r="I1427" i="5"/>
  <c r="X1427" i="5"/>
  <c r="G1428" i="5"/>
  <c r="H1428" i="5"/>
  <c r="R1428" i="5"/>
  <c r="I1428" i="5"/>
  <c r="J1428" i="5"/>
  <c r="F1428" i="5"/>
  <c r="X1428" i="5"/>
  <c r="G1429" i="5"/>
  <c r="J1429" i="5"/>
  <c r="R1429" i="5"/>
  <c r="F1429" i="5"/>
  <c r="H1429" i="5"/>
  <c r="I1429" i="5"/>
  <c r="X1429" i="5"/>
  <c r="G1430" i="5"/>
  <c r="R1430" i="5"/>
  <c r="I1430" i="5"/>
  <c r="J1430" i="5"/>
  <c r="F1430" i="5"/>
  <c r="H1430" i="5"/>
  <c r="X1430" i="5"/>
  <c r="R1431" i="5"/>
  <c r="F1431" i="5"/>
  <c r="G1431" i="5"/>
  <c r="J1431" i="5"/>
  <c r="I1431" i="5"/>
  <c r="H1431" i="5"/>
  <c r="X1431" i="5"/>
  <c r="G1432" i="5"/>
  <c r="R1432" i="5"/>
  <c r="F1432" i="5"/>
  <c r="I1432" i="5"/>
  <c r="J1432" i="5"/>
  <c r="H1432" i="5"/>
  <c r="X1432" i="5"/>
  <c r="G1433" i="5"/>
  <c r="H1433" i="5"/>
  <c r="R1433" i="5"/>
  <c r="F1433" i="5"/>
  <c r="J1433" i="5"/>
  <c r="I1433" i="5"/>
  <c r="X1433" i="5"/>
  <c r="G1434" i="5"/>
  <c r="R1434" i="5"/>
  <c r="F1434" i="5"/>
  <c r="H1434" i="5"/>
  <c r="J1434" i="5"/>
  <c r="I1434" i="5"/>
  <c r="X1434" i="5"/>
  <c r="G1435" i="5"/>
  <c r="R1435" i="5"/>
  <c r="I1435" i="5"/>
  <c r="H1435" i="5"/>
  <c r="J1435" i="5"/>
  <c r="F1435" i="5"/>
  <c r="X1435" i="5"/>
  <c r="G1436" i="5"/>
  <c r="I1436" i="5"/>
  <c r="J1436" i="5"/>
  <c r="H1436" i="5"/>
  <c r="F1436" i="5"/>
  <c r="R1436" i="5"/>
  <c r="X1436" i="5"/>
  <c r="G1437" i="5"/>
  <c r="R1437" i="5"/>
  <c r="F1437" i="5"/>
  <c r="H1437" i="5"/>
  <c r="J1437" i="5"/>
  <c r="I1437" i="5"/>
  <c r="X1437" i="5"/>
  <c r="G1438" i="5"/>
  <c r="R1438" i="5"/>
  <c r="F1438" i="5"/>
  <c r="H1438" i="5"/>
  <c r="I1438" i="5"/>
  <c r="J1438" i="5"/>
  <c r="X1438" i="5"/>
  <c r="G1439" i="5"/>
  <c r="F1439" i="5"/>
  <c r="R1439" i="5"/>
  <c r="H1439" i="5"/>
  <c r="J1439" i="5"/>
  <c r="I1439" i="5"/>
  <c r="X1439" i="5"/>
  <c r="G1440" i="5"/>
  <c r="H1440" i="5"/>
  <c r="I1440" i="5"/>
  <c r="J1440" i="5"/>
  <c r="R1440" i="5"/>
  <c r="F1440" i="5"/>
  <c r="X1440" i="5"/>
  <c r="G1441" i="5"/>
  <c r="R1441" i="5"/>
  <c r="F1441" i="5"/>
  <c r="H1441" i="5"/>
  <c r="I1441" i="5"/>
  <c r="J1441" i="5"/>
  <c r="X1441" i="5"/>
  <c r="H1442" i="5"/>
  <c r="R1442" i="5"/>
  <c r="J1442" i="5"/>
  <c r="G1442" i="5"/>
  <c r="F1442" i="5"/>
  <c r="I1442" i="5"/>
  <c r="X1442" i="5"/>
  <c r="G1444" i="5"/>
  <c r="F1444" i="5"/>
  <c r="H1444" i="5"/>
  <c r="R1444" i="5"/>
  <c r="I1444" i="5"/>
  <c r="J1444" i="5"/>
  <c r="X1444" i="5"/>
  <c r="G1445" i="5"/>
  <c r="H1445" i="5"/>
  <c r="I1445" i="5"/>
  <c r="J1445" i="5"/>
  <c r="R1445" i="5"/>
  <c r="F1445" i="5"/>
  <c r="X1445" i="5"/>
  <c r="F1446" i="5"/>
  <c r="I1446" i="5"/>
  <c r="R1446" i="5"/>
  <c r="G1446" i="5"/>
  <c r="H1446" i="5"/>
  <c r="J1446" i="5"/>
  <c r="X1446" i="5"/>
  <c r="R1447" i="5"/>
  <c r="H1447" i="5"/>
  <c r="G1447" i="5"/>
  <c r="I1447" i="5"/>
  <c r="J1447" i="5"/>
  <c r="F1447" i="5"/>
  <c r="X1447" i="5"/>
  <c r="G1448" i="5"/>
  <c r="F1448" i="5"/>
  <c r="R1448" i="5"/>
  <c r="I1448" i="5"/>
  <c r="J1448" i="5"/>
  <c r="H1448" i="5"/>
  <c r="X1448" i="5"/>
  <c r="G1449" i="5"/>
  <c r="J1449" i="5"/>
  <c r="I1449" i="5"/>
  <c r="H1449" i="5"/>
  <c r="R1449" i="5"/>
  <c r="F1449" i="5"/>
  <c r="X1449" i="5"/>
  <c r="G1450" i="5"/>
  <c r="H1450" i="5"/>
  <c r="I1450" i="5"/>
  <c r="J1450" i="5"/>
  <c r="R1450" i="5"/>
  <c r="F1450" i="5"/>
  <c r="X1450" i="5"/>
  <c r="G1451" i="5"/>
  <c r="H1451" i="5"/>
  <c r="J1451" i="5"/>
  <c r="F1451" i="5"/>
  <c r="I1451" i="5"/>
  <c r="R1451" i="5"/>
  <c r="X1451" i="5"/>
  <c r="G1452" i="5"/>
  <c r="I1452" i="5"/>
  <c r="J1452" i="5"/>
  <c r="F1452" i="5"/>
  <c r="H1452" i="5"/>
  <c r="R1452" i="5"/>
  <c r="X1452" i="5"/>
  <c r="G1454" i="5"/>
  <c r="F1454" i="5"/>
  <c r="H1454" i="5"/>
  <c r="J1454" i="5"/>
  <c r="I1454" i="5"/>
  <c r="R1454" i="5"/>
  <c r="X1454" i="5"/>
  <c r="G1455" i="5"/>
  <c r="R1455" i="5"/>
  <c r="H1455" i="5"/>
  <c r="J1455" i="5"/>
  <c r="F1455" i="5"/>
  <c r="I1455" i="5"/>
  <c r="X1455" i="5"/>
  <c r="G1456" i="5"/>
  <c r="I1456" i="5"/>
  <c r="J1456" i="5"/>
  <c r="F1456" i="5"/>
  <c r="H1456" i="5"/>
  <c r="R1456" i="5"/>
  <c r="X1456" i="5"/>
  <c r="R1457" i="5"/>
  <c r="F1457" i="5"/>
  <c r="G1457" i="5"/>
  <c r="I1457" i="5"/>
  <c r="J1457" i="5"/>
  <c r="H1457" i="5"/>
  <c r="X1457" i="5"/>
  <c r="G1458" i="5"/>
  <c r="J1458" i="5"/>
  <c r="R1458" i="5"/>
  <c r="I1458" i="5"/>
  <c r="F1458" i="5"/>
  <c r="H1458" i="5"/>
  <c r="X1458" i="5"/>
  <c r="R1459" i="5"/>
  <c r="F1459" i="5"/>
  <c r="I1459" i="5"/>
  <c r="G1459" i="5"/>
  <c r="H1459" i="5"/>
  <c r="J1459" i="5"/>
  <c r="X1459" i="5"/>
  <c r="G1460" i="5"/>
  <c r="F1460" i="5"/>
  <c r="H1460" i="5"/>
  <c r="R1460" i="5"/>
  <c r="I1460" i="5"/>
  <c r="J1460" i="5"/>
  <c r="X1460" i="5"/>
  <c r="G1461" i="5"/>
  <c r="I1461" i="5"/>
  <c r="H1461" i="5"/>
  <c r="J1461" i="5"/>
  <c r="R1461" i="5"/>
  <c r="F1461" i="5"/>
  <c r="X1461" i="5"/>
  <c r="J1462" i="5"/>
  <c r="G1462" i="5"/>
  <c r="I1462" i="5"/>
  <c r="H1462" i="5"/>
  <c r="R1462" i="5"/>
  <c r="F1462" i="5"/>
  <c r="X1462" i="5"/>
  <c r="I1463" i="5"/>
  <c r="G1463" i="5"/>
  <c r="R1463" i="5"/>
  <c r="F1463" i="5"/>
  <c r="H1463" i="5"/>
  <c r="J1463" i="5"/>
  <c r="X1463" i="5"/>
  <c r="G1464" i="5"/>
  <c r="R1464" i="5"/>
  <c r="F1464" i="5"/>
  <c r="I1464" i="5"/>
  <c r="J1464" i="5"/>
  <c r="H1464" i="5"/>
  <c r="X1464" i="5"/>
  <c r="G1465" i="5"/>
  <c r="H1465" i="5"/>
  <c r="R1465" i="5"/>
  <c r="F1465" i="5"/>
  <c r="J1465" i="5"/>
  <c r="I1465" i="5"/>
  <c r="X1465" i="5"/>
  <c r="G1466" i="5"/>
  <c r="R1466" i="5"/>
  <c r="F1466" i="5"/>
  <c r="H1466" i="5"/>
  <c r="I1466" i="5"/>
  <c r="J1466" i="5"/>
  <c r="X1466" i="5"/>
  <c r="G1467" i="5"/>
  <c r="F1467" i="5"/>
  <c r="I1467" i="5"/>
  <c r="H1467" i="5"/>
  <c r="J1467" i="5"/>
  <c r="R1467" i="5"/>
  <c r="X1467" i="5"/>
  <c r="G1468" i="5"/>
  <c r="H1468" i="5"/>
  <c r="R1468" i="5"/>
  <c r="I1468" i="5"/>
  <c r="J1468" i="5"/>
  <c r="F1468" i="5"/>
  <c r="X1468" i="5"/>
  <c r="G1469" i="5"/>
  <c r="J1469" i="5"/>
  <c r="H1469" i="5"/>
  <c r="I1469" i="5"/>
  <c r="R1469" i="5"/>
  <c r="F1469" i="5"/>
  <c r="X1469" i="5"/>
  <c r="I1470" i="5"/>
  <c r="H1470" i="5"/>
  <c r="R1470" i="5"/>
  <c r="F1470" i="5"/>
  <c r="G1470" i="5"/>
  <c r="J1470" i="5"/>
  <c r="X1470" i="5"/>
  <c r="R1471" i="5"/>
  <c r="G1471" i="5"/>
  <c r="F1471" i="5"/>
  <c r="H1471" i="5"/>
  <c r="J1471" i="5"/>
  <c r="I1471" i="5"/>
  <c r="X1471" i="5"/>
  <c r="G1472" i="5"/>
  <c r="H1472" i="5"/>
  <c r="I1472" i="5"/>
  <c r="J1472" i="5"/>
  <c r="R1472" i="5"/>
  <c r="F1472" i="5"/>
  <c r="X1472" i="5"/>
  <c r="G1473" i="5"/>
  <c r="H1473" i="5"/>
  <c r="R1473" i="5"/>
  <c r="F1473" i="5"/>
  <c r="I1473" i="5"/>
  <c r="J1473" i="5"/>
  <c r="X1473" i="5"/>
  <c r="G1474" i="5"/>
  <c r="F1474" i="5"/>
  <c r="H1474" i="5"/>
  <c r="I1474" i="5"/>
  <c r="R1474" i="5"/>
  <c r="J1474" i="5"/>
  <c r="X1474" i="5"/>
  <c r="H1475" i="5"/>
  <c r="J1475" i="5"/>
  <c r="I1475" i="5"/>
  <c r="R1475" i="5"/>
  <c r="G1475" i="5"/>
  <c r="F1475" i="5"/>
  <c r="X1475" i="5"/>
  <c r="G1476" i="5"/>
  <c r="F1476" i="5"/>
  <c r="I1476" i="5"/>
  <c r="J1476" i="5"/>
  <c r="R1476" i="5"/>
  <c r="H1476" i="5"/>
  <c r="X1476" i="5"/>
  <c r="G1477" i="5"/>
  <c r="R1477" i="5"/>
  <c r="F1477" i="5"/>
  <c r="I1477" i="5"/>
  <c r="H1477" i="5"/>
  <c r="J1477" i="5"/>
  <c r="X1477" i="5"/>
  <c r="J1478" i="5"/>
  <c r="G1478" i="5"/>
  <c r="F1478" i="5"/>
  <c r="H1478" i="5"/>
  <c r="I1478" i="5"/>
  <c r="R1478" i="5"/>
  <c r="X1478" i="5"/>
  <c r="G1479" i="5"/>
  <c r="F1479" i="5"/>
  <c r="I1479" i="5"/>
  <c r="H1479" i="5"/>
  <c r="J1479" i="5"/>
  <c r="R1479" i="5"/>
  <c r="X1479" i="5"/>
  <c r="I1480" i="5"/>
  <c r="G1480" i="5"/>
  <c r="J1480" i="5"/>
  <c r="R1480" i="5"/>
  <c r="H1480" i="5"/>
  <c r="F1480" i="5"/>
  <c r="X1480" i="5"/>
  <c r="G1481" i="5"/>
  <c r="R1481" i="5"/>
  <c r="F1481" i="5"/>
  <c r="I1481" i="5"/>
  <c r="H1481" i="5"/>
  <c r="J1481" i="5"/>
  <c r="X1481" i="5"/>
  <c r="J1482" i="5"/>
  <c r="F1482" i="5"/>
  <c r="G1482" i="5"/>
  <c r="H1482" i="5"/>
  <c r="R1482" i="5"/>
  <c r="I1482" i="5"/>
  <c r="X1482" i="5"/>
  <c r="G1483" i="5"/>
  <c r="I1483" i="5"/>
  <c r="H1483" i="5"/>
  <c r="J1483" i="5"/>
  <c r="R1483" i="5"/>
  <c r="F1483" i="5"/>
  <c r="X1483" i="5"/>
  <c r="G1484" i="5"/>
  <c r="H1484" i="5"/>
  <c r="R1484" i="5"/>
  <c r="I1484" i="5"/>
  <c r="J1484" i="5"/>
  <c r="F1484" i="5"/>
  <c r="X1484" i="5"/>
  <c r="G1485" i="5"/>
  <c r="H1485" i="5"/>
  <c r="I1485" i="5"/>
  <c r="R1485" i="5"/>
  <c r="F1485" i="5"/>
  <c r="J1485" i="5"/>
  <c r="X1485" i="5"/>
  <c r="H1486" i="5"/>
  <c r="J1486" i="5"/>
  <c r="F1486" i="5"/>
  <c r="I1486" i="5"/>
  <c r="G1486" i="5"/>
  <c r="R1486" i="5"/>
  <c r="X1486" i="5"/>
  <c r="G1487" i="5"/>
  <c r="F1487" i="5"/>
  <c r="I1487" i="5"/>
  <c r="R1487" i="5"/>
  <c r="J1487" i="5"/>
  <c r="H1487" i="5"/>
  <c r="X1487" i="5"/>
  <c r="G1489" i="5"/>
  <c r="J1489" i="5"/>
  <c r="H1489" i="5"/>
  <c r="R1489" i="5"/>
  <c r="F1489" i="5"/>
  <c r="I1489" i="5"/>
  <c r="X1489" i="5"/>
  <c r="G1490" i="5"/>
  <c r="F1490" i="5"/>
  <c r="H1490" i="5"/>
  <c r="I1490" i="5"/>
  <c r="J1490" i="5"/>
  <c r="R1490" i="5"/>
  <c r="X1490" i="5"/>
  <c r="F1491" i="5"/>
  <c r="R1491" i="5"/>
  <c r="H1491" i="5"/>
  <c r="G1491" i="5"/>
  <c r="I1491" i="5"/>
  <c r="J1491" i="5"/>
  <c r="X1491" i="5"/>
  <c r="G1492" i="5"/>
  <c r="I1492" i="5"/>
  <c r="J1492" i="5"/>
  <c r="H1492" i="5"/>
  <c r="F1492" i="5"/>
  <c r="R1492" i="5"/>
  <c r="X1492" i="5"/>
  <c r="G1493" i="5"/>
  <c r="J1493" i="5"/>
  <c r="R1493" i="5"/>
  <c r="F1493" i="5"/>
  <c r="H1493" i="5"/>
  <c r="I1493" i="5"/>
  <c r="X1493" i="5"/>
  <c r="R1494" i="5"/>
  <c r="I1494" i="5"/>
  <c r="G1494" i="5"/>
  <c r="J1494" i="5"/>
  <c r="F1494" i="5"/>
  <c r="H1494" i="5"/>
  <c r="X1494" i="5"/>
  <c r="G1495" i="5"/>
  <c r="F1495" i="5"/>
  <c r="H1495" i="5"/>
  <c r="J1495" i="5"/>
  <c r="R1495" i="5"/>
  <c r="I1495" i="5"/>
  <c r="X1495" i="5"/>
  <c r="F1496" i="5"/>
  <c r="R1496" i="5"/>
  <c r="H1496" i="5"/>
  <c r="I1496" i="5"/>
  <c r="J1496" i="5"/>
  <c r="G1496" i="5"/>
  <c r="X1496" i="5"/>
  <c r="G1497" i="5"/>
  <c r="J1497" i="5"/>
  <c r="R1497" i="5"/>
  <c r="F1497" i="5"/>
  <c r="I1497" i="5"/>
  <c r="H1497" i="5"/>
  <c r="X1497" i="5"/>
  <c r="G1498" i="5"/>
  <c r="J1498" i="5"/>
  <c r="R1498" i="5"/>
  <c r="F1498" i="5"/>
  <c r="H1498" i="5"/>
  <c r="I1498" i="5"/>
  <c r="X1498" i="5"/>
  <c r="G1500" i="5"/>
  <c r="H1500" i="5"/>
  <c r="R1500" i="5"/>
  <c r="I1500" i="5"/>
  <c r="J1500" i="5"/>
  <c r="F1500" i="5"/>
  <c r="X1500" i="5"/>
  <c r="G1501" i="5"/>
  <c r="H1501" i="5"/>
  <c r="I1501" i="5"/>
  <c r="R1501" i="5"/>
  <c r="F1501" i="5"/>
  <c r="J1501" i="5"/>
  <c r="X1501" i="5"/>
  <c r="G1502" i="5"/>
  <c r="F1502" i="5"/>
  <c r="H1502" i="5"/>
  <c r="I1502" i="5"/>
  <c r="J1502" i="5"/>
  <c r="R1502" i="5"/>
  <c r="X1502" i="5"/>
  <c r="H1503" i="5"/>
  <c r="F1503" i="5"/>
  <c r="J1503" i="5"/>
  <c r="I1503" i="5"/>
  <c r="G1503" i="5"/>
  <c r="R1503" i="5"/>
  <c r="X1503" i="5"/>
  <c r="G1504" i="5"/>
  <c r="F1504" i="5"/>
  <c r="H1504" i="5"/>
  <c r="I1504" i="5"/>
  <c r="J1504" i="5"/>
  <c r="R1504" i="5"/>
  <c r="X1504" i="5"/>
  <c r="G1505" i="5"/>
  <c r="H1505" i="5"/>
  <c r="R1505" i="5"/>
  <c r="F1505" i="5"/>
  <c r="J1505" i="5"/>
  <c r="I1505" i="5"/>
  <c r="X1505" i="5"/>
  <c r="G1506" i="5"/>
  <c r="F1506" i="5"/>
  <c r="H1506" i="5"/>
  <c r="I1506" i="5"/>
  <c r="J1506" i="5"/>
  <c r="R1506" i="5"/>
  <c r="X1506" i="5"/>
  <c r="H1507" i="5"/>
  <c r="R1507" i="5"/>
  <c r="G1507" i="5"/>
  <c r="J1507" i="5"/>
  <c r="I1507" i="5"/>
  <c r="F1507" i="5"/>
  <c r="X1507" i="5"/>
  <c r="G1508" i="5"/>
  <c r="F1508" i="5"/>
  <c r="I1508" i="5"/>
  <c r="J1508" i="5"/>
  <c r="R1508" i="5"/>
  <c r="H1508" i="5"/>
  <c r="X1508" i="5"/>
  <c r="G1509" i="5"/>
  <c r="R1509" i="5"/>
  <c r="F1509" i="5"/>
  <c r="J1509" i="5"/>
  <c r="H1509" i="5"/>
  <c r="I1509" i="5"/>
  <c r="X1509" i="5"/>
  <c r="G1510" i="5"/>
  <c r="F1510" i="5"/>
  <c r="H1510" i="5"/>
  <c r="I1510" i="5"/>
  <c r="R1510" i="5"/>
  <c r="J1510" i="5"/>
  <c r="X1510" i="5"/>
  <c r="G1511" i="5"/>
  <c r="H1511" i="5"/>
  <c r="J1511" i="5"/>
  <c r="R1511" i="5"/>
  <c r="I1511" i="5"/>
  <c r="F1511" i="5"/>
  <c r="X1511" i="5"/>
  <c r="R1512" i="5"/>
  <c r="G1512" i="5"/>
  <c r="I1512" i="5"/>
  <c r="H1512" i="5"/>
  <c r="F1512" i="5"/>
  <c r="J1512" i="5"/>
  <c r="X1512" i="5"/>
  <c r="G1513" i="5"/>
  <c r="H1513" i="5"/>
  <c r="J1513" i="5"/>
  <c r="R1513" i="5"/>
  <c r="F1513" i="5"/>
  <c r="I1513" i="5"/>
  <c r="X1513" i="5"/>
  <c r="R1514" i="5"/>
  <c r="J1514" i="5"/>
  <c r="G1514" i="5"/>
  <c r="I1514" i="5"/>
  <c r="H1514" i="5"/>
  <c r="F1514" i="5"/>
  <c r="X1514" i="5"/>
  <c r="G1515" i="5"/>
  <c r="I1515" i="5"/>
  <c r="H1515" i="5"/>
  <c r="J1515" i="5"/>
  <c r="R1515" i="5"/>
  <c r="F1515" i="5"/>
  <c r="X1515" i="5"/>
  <c r="G1516" i="5"/>
  <c r="F1516" i="5"/>
  <c r="H1516" i="5"/>
  <c r="R1516" i="5"/>
  <c r="I1516" i="5"/>
  <c r="J1516" i="5"/>
  <c r="X1516" i="5"/>
  <c r="G1517" i="5"/>
  <c r="J1517" i="5"/>
  <c r="H1517" i="5"/>
  <c r="I1517" i="5"/>
  <c r="R1517" i="5"/>
  <c r="F1517" i="5"/>
  <c r="X1517" i="5"/>
  <c r="F1518" i="5"/>
  <c r="R1518" i="5"/>
  <c r="G1518" i="5"/>
  <c r="I1518" i="5"/>
  <c r="J1518" i="5"/>
  <c r="H1518" i="5"/>
  <c r="X1518" i="5"/>
  <c r="F1519" i="5"/>
  <c r="R1519" i="5"/>
  <c r="J1519" i="5"/>
  <c r="H1519" i="5"/>
  <c r="G1519" i="5"/>
  <c r="I1519" i="5"/>
  <c r="X1519" i="5"/>
  <c r="G1520" i="5"/>
  <c r="H1520" i="5"/>
  <c r="I1520" i="5"/>
  <c r="J1520" i="5"/>
  <c r="F1520" i="5"/>
  <c r="R1520" i="5"/>
  <c r="X1520" i="5"/>
  <c r="G1521" i="5"/>
  <c r="J1521" i="5"/>
  <c r="H1521" i="5"/>
  <c r="R1521" i="5"/>
  <c r="F1521" i="5"/>
  <c r="I1521" i="5"/>
  <c r="X1521" i="5"/>
  <c r="G1522" i="5"/>
  <c r="H1522" i="5"/>
  <c r="R1522" i="5"/>
  <c r="J1522" i="5"/>
  <c r="I1522" i="5"/>
  <c r="F1522" i="5"/>
  <c r="X1522" i="5"/>
  <c r="G1524" i="5"/>
  <c r="F1524" i="5"/>
  <c r="I1524" i="5"/>
  <c r="J1524" i="5"/>
  <c r="R1524" i="5"/>
  <c r="H1524" i="5"/>
  <c r="X1524" i="5"/>
  <c r="G1525" i="5"/>
  <c r="R1525" i="5"/>
  <c r="F1525" i="5"/>
  <c r="I1525" i="5"/>
  <c r="J1525" i="5"/>
  <c r="H1525" i="5"/>
  <c r="X1525" i="5"/>
  <c r="G1526" i="5"/>
  <c r="J1526" i="5"/>
  <c r="R1526" i="5"/>
  <c r="F1526" i="5"/>
  <c r="H1526" i="5"/>
  <c r="I1526" i="5"/>
  <c r="X1526" i="5"/>
  <c r="G1527" i="5"/>
  <c r="F1527" i="5"/>
  <c r="H1527" i="5"/>
  <c r="I1527" i="5"/>
  <c r="J1527" i="5"/>
  <c r="R1527" i="5"/>
  <c r="X1527" i="5"/>
  <c r="G1528" i="5"/>
  <c r="F1528" i="5"/>
  <c r="H1528" i="5"/>
  <c r="I1528" i="5"/>
  <c r="J1528" i="5"/>
  <c r="R1528" i="5"/>
  <c r="X1528" i="5"/>
  <c r="G1529" i="5"/>
  <c r="I1529" i="5"/>
  <c r="J1529" i="5"/>
  <c r="R1529" i="5"/>
  <c r="F1529" i="5"/>
  <c r="H1529" i="5"/>
  <c r="X1529" i="5"/>
  <c r="G1530" i="5"/>
  <c r="R1530" i="5"/>
  <c r="H1530" i="5"/>
  <c r="F1530" i="5"/>
  <c r="I1530" i="5"/>
  <c r="J1530" i="5"/>
  <c r="X1530" i="5"/>
  <c r="G1532" i="5"/>
  <c r="R1532" i="5"/>
  <c r="F1532" i="5"/>
  <c r="I1532" i="5"/>
  <c r="H1532" i="5"/>
  <c r="J1532" i="5"/>
  <c r="X1532" i="5"/>
  <c r="H1533" i="5"/>
  <c r="J1533" i="5"/>
  <c r="G1533" i="5"/>
  <c r="I1533" i="5"/>
  <c r="F1533" i="5"/>
  <c r="R1533" i="5"/>
  <c r="X1533" i="5"/>
  <c r="F1534" i="5"/>
  <c r="H1534" i="5"/>
  <c r="R1534" i="5"/>
  <c r="G1534" i="5"/>
  <c r="I1534" i="5"/>
  <c r="J1534" i="5"/>
  <c r="X1534" i="5"/>
  <c r="G1535" i="5"/>
  <c r="R1535" i="5"/>
  <c r="F1535" i="5"/>
  <c r="H1535" i="5"/>
  <c r="I1535" i="5"/>
  <c r="J1535" i="5"/>
  <c r="X1535" i="5"/>
  <c r="R1536" i="5"/>
  <c r="J1536" i="5"/>
  <c r="H1536" i="5"/>
  <c r="F1536" i="5"/>
  <c r="G1536" i="5"/>
  <c r="I1536" i="5"/>
  <c r="X1536" i="5"/>
  <c r="I1538" i="5"/>
  <c r="J1538" i="5"/>
  <c r="R1538" i="5"/>
  <c r="G1538" i="5"/>
  <c r="H1538" i="5"/>
  <c r="F1538" i="5"/>
  <c r="X1538" i="5"/>
  <c r="G1539" i="5"/>
  <c r="J1539" i="5"/>
  <c r="I1539" i="5"/>
  <c r="H1539" i="5"/>
  <c r="F1539" i="5"/>
  <c r="R1539" i="5"/>
  <c r="X1539" i="5"/>
  <c r="G1540" i="5"/>
  <c r="H1540" i="5"/>
  <c r="I1540" i="5"/>
  <c r="J1540" i="5"/>
  <c r="R1540" i="5"/>
  <c r="F1540" i="5"/>
  <c r="X1540" i="5"/>
  <c r="F1541" i="5"/>
  <c r="G1541" i="5"/>
  <c r="H1541" i="5"/>
  <c r="I1541" i="5"/>
  <c r="J1541" i="5"/>
  <c r="R1541" i="5"/>
  <c r="X1541" i="5"/>
  <c r="G1542" i="5"/>
  <c r="F1542" i="5"/>
  <c r="H1542" i="5"/>
  <c r="I1542" i="5"/>
  <c r="J1542" i="5"/>
  <c r="R1542" i="5"/>
  <c r="X1542" i="5"/>
  <c r="G1543" i="5"/>
  <c r="J1543" i="5"/>
  <c r="R1543" i="5"/>
  <c r="H1543" i="5"/>
  <c r="F1543" i="5"/>
  <c r="I1543" i="5"/>
  <c r="X1543" i="5"/>
  <c r="R1544" i="5"/>
  <c r="J1544" i="5"/>
  <c r="G1544" i="5"/>
  <c r="I1544" i="5"/>
  <c r="H1544" i="5"/>
  <c r="F1544" i="5"/>
  <c r="X1544" i="5"/>
  <c r="R1545" i="5"/>
  <c r="F1545" i="5"/>
  <c r="H1545" i="5"/>
  <c r="G1545" i="5"/>
  <c r="I1545" i="5"/>
  <c r="J1545" i="5"/>
  <c r="X1545" i="5"/>
  <c r="F1546" i="5"/>
  <c r="I1546" i="5"/>
  <c r="H1546" i="5"/>
  <c r="G1546" i="5"/>
  <c r="J1546" i="5"/>
  <c r="R1546" i="5"/>
  <c r="X1546" i="5"/>
  <c r="G1547" i="5"/>
  <c r="J1547" i="5"/>
  <c r="R1547" i="5"/>
  <c r="H1547" i="5"/>
  <c r="F1547" i="5"/>
  <c r="I1547" i="5"/>
  <c r="X1547" i="5"/>
  <c r="R1548" i="5"/>
  <c r="G1548" i="5"/>
  <c r="F1548" i="5"/>
  <c r="J1548" i="5"/>
  <c r="H1548" i="5"/>
  <c r="I1548" i="5"/>
  <c r="X1548" i="5"/>
  <c r="G1549" i="5"/>
  <c r="J1549" i="5"/>
  <c r="R1549" i="5"/>
  <c r="F1549" i="5"/>
  <c r="H1549" i="5"/>
  <c r="I1549" i="5"/>
  <c r="X1549" i="5"/>
  <c r="R1550" i="5"/>
  <c r="H1550" i="5"/>
  <c r="G1550" i="5"/>
  <c r="J1550" i="5"/>
  <c r="I1550" i="5"/>
  <c r="F1550" i="5"/>
  <c r="X1550" i="5"/>
  <c r="G1551" i="5"/>
  <c r="J1551" i="5"/>
  <c r="R1551" i="5"/>
  <c r="H1551" i="5"/>
  <c r="F1551" i="5"/>
  <c r="I1551" i="5"/>
  <c r="X1551" i="5"/>
  <c r="H1552" i="5"/>
  <c r="F1552" i="5"/>
  <c r="R1552" i="5"/>
  <c r="I1552" i="5"/>
  <c r="J1552" i="5"/>
  <c r="G1552" i="5"/>
  <c r="X1552" i="5"/>
  <c r="R1553" i="5"/>
  <c r="F1553" i="5"/>
  <c r="H1553" i="5"/>
  <c r="J1553" i="5"/>
  <c r="G1553" i="5"/>
  <c r="I1553" i="5"/>
  <c r="X1553" i="5"/>
  <c r="I1554" i="5"/>
  <c r="R1554" i="5"/>
  <c r="H1554" i="5"/>
  <c r="G1554" i="5"/>
  <c r="J1554" i="5"/>
  <c r="F1554" i="5"/>
  <c r="X1554" i="5"/>
  <c r="G1555" i="5"/>
  <c r="J1555" i="5"/>
  <c r="R1555" i="5"/>
  <c r="H1555" i="5"/>
  <c r="F1555" i="5"/>
  <c r="I1555" i="5"/>
  <c r="X1555" i="5"/>
  <c r="G1556" i="5"/>
  <c r="H1556" i="5"/>
  <c r="I1556" i="5"/>
  <c r="J1556" i="5"/>
  <c r="R1556" i="5"/>
  <c r="F1556" i="5"/>
  <c r="X1556" i="5"/>
  <c r="R1557" i="5"/>
  <c r="J1557" i="5"/>
  <c r="I1557" i="5"/>
  <c r="H1557" i="5"/>
  <c r="G1557" i="5"/>
  <c r="F1557" i="5"/>
  <c r="X1557" i="5"/>
  <c r="H1558" i="5"/>
  <c r="J1558" i="5"/>
  <c r="F1558" i="5"/>
  <c r="R1558" i="5"/>
  <c r="G1558" i="5"/>
  <c r="I1558" i="5"/>
  <c r="X1558" i="5"/>
  <c r="G1559" i="5"/>
  <c r="J1559" i="5"/>
  <c r="R1559" i="5"/>
  <c r="H1559" i="5"/>
  <c r="F1559" i="5"/>
  <c r="I1559" i="5"/>
  <c r="X1559" i="5"/>
  <c r="I1560" i="5"/>
  <c r="J1560" i="5"/>
  <c r="R1560" i="5"/>
  <c r="G1560" i="5"/>
  <c r="H1560" i="5"/>
  <c r="F1560" i="5"/>
  <c r="X1560" i="5"/>
  <c r="J1561" i="5"/>
  <c r="F1561" i="5"/>
  <c r="H1561" i="5"/>
  <c r="G1561" i="5"/>
  <c r="R1561" i="5"/>
  <c r="I1561" i="5"/>
  <c r="X1561" i="5"/>
  <c r="G1562" i="5"/>
  <c r="F1562" i="5"/>
  <c r="H1562" i="5"/>
  <c r="I1562" i="5"/>
  <c r="J1562" i="5"/>
  <c r="R1562" i="5"/>
  <c r="X1562" i="5"/>
  <c r="G1563" i="5"/>
  <c r="F1563" i="5"/>
  <c r="H1563" i="5"/>
  <c r="J1563" i="5"/>
  <c r="R1563" i="5"/>
  <c r="I1563" i="5"/>
  <c r="X1563" i="5"/>
  <c r="I1564" i="5"/>
  <c r="H1564" i="5"/>
  <c r="F1564" i="5"/>
  <c r="G1564" i="5"/>
  <c r="J1564" i="5"/>
  <c r="R1564" i="5"/>
  <c r="X1564" i="5"/>
  <c r="H1565" i="5"/>
  <c r="F1565" i="5"/>
  <c r="R1565" i="5"/>
  <c r="J1565" i="5"/>
  <c r="G1565" i="5"/>
  <c r="I1565" i="5"/>
  <c r="X1565" i="5"/>
  <c r="R1566" i="5"/>
  <c r="I1566" i="5"/>
  <c r="G1566" i="5"/>
  <c r="H1566" i="5"/>
  <c r="F1566" i="5"/>
  <c r="J1566" i="5"/>
  <c r="X1566" i="5"/>
  <c r="G1567" i="5"/>
  <c r="J1567" i="5"/>
  <c r="R1567" i="5"/>
  <c r="H1567" i="5"/>
  <c r="F1567" i="5"/>
  <c r="I1567" i="5"/>
  <c r="X1567" i="5"/>
  <c r="R1568" i="5"/>
  <c r="H1568" i="5"/>
  <c r="G1568" i="5"/>
  <c r="F1568" i="5"/>
  <c r="J1568" i="5"/>
  <c r="I1568" i="5"/>
  <c r="X1568" i="5"/>
  <c r="I1569" i="5"/>
  <c r="R1569" i="5"/>
  <c r="F1569" i="5"/>
  <c r="G1569" i="5"/>
  <c r="H1569" i="5"/>
  <c r="J1569" i="5"/>
  <c r="X1569" i="5"/>
  <c r="R1570" i="5"/>
  <c r="F1570" i="5"/>
  <c r="G1570" i="5"/>
  <c r="H1570" i="5"/>
  <c r="J1570" i="5"/>
  <c r="I1570" i="5"/>
  <c r="X1570" i="5"/>
  <c r="G1571" i="5"/>
  <c r="J1571" i="5"/>
  <c r="R1571" i="5"/>
  <c r="H1571" i="5"/>
  <c r="F1571" i="5"/>
  <c r="I1571" i="5"/>
  <c r="X1571" i="5"/>
  <c r="G1572" i="5"/>
  <c r="H1572" i="5"/>
  <c r="I1572" i="5"/>
  <c r="J1572" i="5"/>
  <c r="R1572" i="5"/>
  <c r="F1572" i="5"/>
  <c r="X1572" i="5"/>
  <c r="F1573" i="5"/>
  <c r="J1573" i="5"/>
  <c r="R1573" i="5"/>
  <c r="G1573" i="5"/>
  <c r="H1573" i="5"/>
  <c r="I1573" i="5"/>
  <c r="X1573" i="5"/>
  <c r="F1574" i="5"/>
  <c r="R1574" i="5"/>
  <c r="H1574" i="5"/>
  <c r="G1574" i="5"/>
  <c r="I1574" i="5"/>
  <c r="J1574" i="5"/>
  <c r="X1574" i="5"/>
  <c r="G1575" i="5"/>
  <c r="J1575" i="5"/>
  <c r="R1575" i="5"/>
  <c r="H1575" i="5"/>
  <c r="F1575" i="5"/>
  <c r="I1575" i="5"/>
  <c r="X1575" i="5"/>
  <c r="J1576" i="5"/>
  <c r="H1576" i="5"/>
  <c r="R1576" i="5"/>
  <c r="F1576" i="5"/>
  <c r="G1576" i="5"/>
  <c r="I1576" i="5"/>
  <c r="X1576" i="5"/>
  <c r="J1577" i="5"/>
  <c r="G1577" i="5"/>
  <c r="R1577" i="5"/>
  <c r="I1577" i="5"/>
  <c r="H1577" i="5"/>
  <c r="F1577" i="5"/>
  <c r="X1577" i="5"/>
  <c r="F1578" i="5"/>
  <c r="G1578" i="5"/>
  <c r="J1578" i="5"/>
  <c r="R1578" i="5"/>
  <c r="I1578" i="5"/>
  <c r="H1578" i="5"/>
  <c r="X1578" i="5"/>
  <c r="G1579" i="5"/>
  <c r="R1579" i="5"/>
  <c r="H1579" i="5"/>
  <c r="F1579" i="5"/>
  <c r="J1579" i="5"/>
  <c r="I1579" i="5"/>
  <c r="X1579" i="5"/>
  <c r="J1580" i="5"/>
  <c r="I1580" i="5"/>
  <c r="H1580" i="5"/>
  <c r="F1580" i="5"/>
  <c r="R1580" i="5"/>
  <c r="G1580" i="5"/>
  <c r="X1580" i="5"/>
  <c r="G1581" i="5"/>
  <c r="J1581" i="5"/>
  <c r="R1581" i="5"/>
  <c r="F1581" i="5"/>
  <c r="H1581" i="5"/>
  <c r="I1581" i="5"/>
  <c r="X1581" i="5"/>
  <c r="F1582" i="5"/>
  <c r="J1582" i="5"/>
  <c r="R1582" i="5"/>
  <c r="G1582" i="5"/>
  <c r="H1582" i="5"/>
  <c r="I1582" i="5"/>
  <c r="X1582" i="5"/>
  <c r="G1583" i="5"/>
  <c r="J1583" i="5"/>
  <c r="R1583" i="5"/>
  <c r="H1583" i="5"/>
  <c r="F1583" i="5"/>
  <c r="I1583" i="5"/>
  <c r="X1583" i="5"/>
  <c r="H1584" i="5"/>
  <c r="F1584" i="5"/>
  <c r="R1584" i="5"/>
  <c r="J1584" i="5"/>
  <c r="G1584" i="5"/>
  <c r="I1584" i="5"/>
  <c r="X1584" i="5"/>
  <c r="F1585" i="5"/>
  <c r="H1585" i="5"/>
  <c r="J1585" i="5"/>
  <c r="R1585" i="5"/>
  <c r="I1585" i="5"/>
  <c r="G1585" i="5"/>
  <c r="X1585" i="5"/>
  <c r="G1587" i="5"/>
  <c r="J1587" i="5"/>
  <c r="R1587" i="5"/>
  <c r="H1587" i="5"/>
  <c r="F1587" i="5"/>
  <c r="I1587" i="5"/>
  <c r="X1587" i="5"/>
  <c r="G1588" i="5"/>
  <c r="H1588" i="5"/>
  <c r="I1588" i="5"/>
  <c r="J1588" i="5"/>
  <c r="R1588" i="5"/>
  <c r="F1588" i="5"/>
  <c r="X1588" i="5"/>
  <c r="J1589" i="5"/>
  <c r="I1589" i="5"/>
  <c r="R1589" i="5"/>
  <c r="F1589" i="5"/>
  <c r="H1589" i="5"/>
  <c r="G1589" i="5"/>
  <c r="X1589" i="5"/>
  <c r="I1590" i="5"/>
  <c r="R1590" i="5"/>
  <c r="H1590" i="5"/>
  <c r="F1590" i="5"/>
  <c r="J1590" i="5"/>
  <c r="G1590" i="5"/>
  <c r="X1590" i="5"/>
  <c r="G1591" i="5"/>
  <c r="J1591" i="5"/>
  <c r="R1591" i="5"/>
  <c r="H1591" i="5"/>
  <c r="F1591" i="5"/>
  <c r="I1591" i="5"/>
  <c r="X1591" i="5"/>
  <c r="I1592" i="5"/>
  <c r="H1592" i="5"/>
  <c r="F1592" i="5"/>
  <c r="J1592" i="5"/>
  <c r="G1592" i="5"/>
  <c r="R1592" i="5"/>
  <c r="X1592" i="5"/>
  <c r="I1593" i="5"/>
  <c r="F1593" i="5"/>
  <c r="G1593" i="5"/>
  <c r="H1593" i="5"/>
  <c r="R1593" i="5"/>
  <c r="J1593" i="5"/>
  <c r="X1593" i="5"/>
  <c r="H1594" i="5"/>
  <c r="G1594" i="5"/>
  <c r="R1594" i="5"/>
  <c r="I1594" i="5"/>
  <c r="J1594" i="5"/>
  <c r="F1594" i="5"/>
  <c r="X1594" i="5"/>
  <c r="F1595" i="5"/>
  <c r="J1595" i="5"/>
  <c r="R1595" i="5"/>
  <c r="G1595" i="5"/>
  <c r="H1595" i="5"/>
  <c r="I1595" i="5"/>
  <c r="X1595" i="5"/>
  <c r="R1596" i="5"/>
  <c r="F1596" i="5"/>
  <c r="G1596" i="5"/>
  <c r="H1596" i="5"/>
  <c r="I1596" i="5"/>
  <c r="J1596" i="5"/>
  <c r="X1596" i="5"/>
  <c r="I1597" i="5"/>
  <c r="J1597" i="5"/>
  <c r="H1597" i="5"/>
  <c r="F1597" i="5"/>
  <c r="G1597" i="5"/>
  <c r="R1597" i="5"/>
  <c r="X1597" i="5"/>
  <c r="H1598" i="5"/>
  <c r="G1598" i="5"/>
  <c r="J1598" i="5"/>
  <c r="I1598" i="5"/>
  <c r="R1598" i="5"/>
  <c r="F1598" i="5"/>
  <c r="X1598" i="5"/>
  <c r="G1599" i="5"/>
  <c r="J1599" i="5"/>
  <c r="R1599" i="5"/>
  <c r="H1599" i="5"/>
  <c r="F1599" i="5"/>
  <c r="I1599" i="5"/>
  <c r="X1599" i="5"/>
  <c r="F1600" i="5"/>
  <c r="R1600" i="5"/>
  <c r="G1600" i="5"/>
  <c r="H1600" i="5"/>
  <c r="I1600" i="5"/>
  <c r="J1600" i="5"/>
  <c r="X1600" i="5"/>
  <c r="I1601" i="5"/>
  <c r="F1601" i="5"/>
  <c r="H1601" i="5"/>
  <c r="J1601" i="5"/>
  <c r="G1601" i="5"/>
  <c r="R1601" i="5"/>
  <c r="X1601" i="5"/>
  <c r="J1602" i="5"/>
  <c r="R1602" i="5"/>
  <c r="I1602" i="5"/>
  <c r="G1602" i="5"/>
  <c r="F1602" i="5"/>
  <c r="H1602" i="5"/>
  <c r="X1602" i="5"/>
  <c r="G1603" i="5"/>
  <c r="J1603" i="5"/>
  <c r="R1603" i="5"/>
  <c r="H1603" i="5"/>
  <c r="F1603" i="5"/>
  <c r="I1603" i="5"/>
  <c r="X1603" i="5"/>
  <c r="G1604" i="5"/>
  <c r="H1604" i="5"/>
  <c r="I1604" i="5"/>
  <c r="J1604" i="5"/>
  <c r="R1604" i="5"/>
  <c r="F1604" i="5"/>
  <c r="X1604" i="5"/>
  <c r="F1605" i="5"/>
  <c r="H1605" i="5"/>
  <c r="J1605" i="5"/>
  <c r="R1605" i="5"/>
  <c r="G1605" i="5"/>
  <c r="I1605" i="5"/>
  <c r="X1605" i="5"/>
  <c r="G1606" i="5"/>
  <c r="F1606" i="5"/>
  <c r="H1606" i="5"/>
  <c r="I1606" i="5"/>
  <c r="J1606" i="5"/>
  <c r="R1606" i="5"/>
  <c r="X1606" i="5"/>
  <c r="G1607" i="5"/>
  <c r="J1607" i="5"/>
  <c r="R1607" i="5"/>
  <c r="H1607" i="5"/>
  <c r="F1607" i="5"/>
  <c r="I1607" i="5"/>
  <c r="X1607" i="5"/>
  <c r="H1608" i="5"/>
  <c r="F1608" i="5"/>
  <c r="G1608" i="5"/>
  <c r="I1608" i="5"/>
  <c r="J1608" i="5"/>
  <c r="R1608" i="5"/>
  <c r="X1608" i="5"/>
  <c r="J1609" i="5"/>
  <c r="H1609" i="5"/>
  <c r="I1609" i="5"/>
  <c r="G1609" i="5"/>
  <c r="R1609" i="5"/>
  <c r="F1609" i="5"/>
  <c r="X1609" i="5"/>
  <c r="F1610" i="5"/>
  <c r="I1610" i="5"/>
  <c r="R1610" i="5"/>
  <c r="J1610" i="5"/>
  <c r="G1610" i="5"/>
  <c r="H1610" i="5"/>
  <c r="X1610" i="5"/>
  <c r="G1611" i="5"/>
  <c r="R1611" i="5"/>
  <c r="J1611" i="5"/>
  <c r="I1611" i="5"/>
  <c r="F1611" i="5"/>
  <c r="H1611" i="5"/>
  <c r="X1611" i="5"/>
  <c r="R1612" i="5"/>
  <c r="G1612" i="5"/>
  <c r="J1612" i="5"/>
  <c r="I1612" i="5"/>
  <c r="F1612" i="5"/>
  <c r="H1612" i="5"/>
  <c r="X1612" i="5"/>
  <c r="H1613" i="5"/>
  <c r="F1613" i="5"/>
  <c r="G1613" i="5"/>
  <c r="R1613" i="5"/>
  <c r="I1613" i="5"/>
  <c r="J1613" i="5"/>
  <c r="X1613" i="5"/>
  <c r="G1614" i="5"/>
  <c r="H1614" i="5"/>
  <c r="I1614" i="5"/>
  <c r="J1614" i="5"/>
  <c r="R1614" i="5"/>
  <c r="F1614" i="5"/>
  <c r="X1614" i="5"/>
  <c r="G1615" i="5"/>
  <c r="R1615" i="5"/>
  <c r="J1615" i="5"/>
  <c r="F1615" i="5"/>
  <c r="H1615" i="5"/>
  <c r="I1615" i="5"/>
  <c r="X1615" i="5"/>
  <c r="J1616" i="5"/>
  <c r="H1616" i="5"/>
  <c r="I1616" i="5"/>
  <c r="R1616" i="5"/>
  <c r="G1616" i="5"/>
  <c r="F1616" i="5"/>
  <c r="X1616" i="5"/>
  <c r="G1617" i="5"/>
  <c r="F1617" i="5"/>
  <c r="H1617" i="5"/>
  <c r="I1617" i="5"/>
  <c r="J1617" i="5"/>
  <c r="R1617" i="5"/>
  <c r="X1617" i="5"/>
  <c r="G1618" i="5"/>
  <c r="F1618" i="5"/>
  <c r="H1618" i="5"/>
  <c r="I1618" i="5"/>
  <c r="J1618" i="5"/>
  <c r="R1618" i="5"/>
  <c r="X1618" i="5"/>
  <c r="F1619" i="5"/>
  <c r="I1619" i="5"/>
  <c r="J1619" i="5"/>
  <c r="G1619" i="5"/>
  <c r="R1619" i="5"/>
  <c r="H1619" i="5"/>
  <c r="X1619" i="5"/>
  <c r="G1620" i="5"/>
  <c r="J1620" i="5"/>
  <c r="R1620" i="5"/>
  <c r="F1620" i="5"/>
  <c r="H1620" i="5"/>
  <c r="I1620" i="5"/>
  <c r="X1620" i="5"/>
  <c r="F1621" i="5"/>
  <c r="R1621" i="5"/>
  <c r="I1621" i="5"/>
  <c r="J1621" i="5"/>
  <c r="G1621" i="5"/>
  <c r="H1621" i="5"/>
  <c r="X1621" i="5"/>
  <c r="G1622" i="5"/>
  <c r="H1622" i="5"/>
  <c r="I1622" i="5"/>
  <c r="J1622" i="5"/>
  <c r="R1622" i="5"/>
  <c r="F1622" i="5"/>
  <c r="X1622" i="5"/>
  <c r="I1623" i="5"/>
  <c r="G1623" i="5"/>
  <c r="R1623" i="5"/>
  <c r="J1623" i="5"/>
  <c r="H1623" i="5"/>
  <c r="F1623" i="5"/>
  <c r="X1623" i="5"/>
  <c r="G1624" i="5"/>
  <c r="I1624" i="5"/>
  <c r="J1624" i="5"/>
  <c r="R1624" i="5"/>
  <c r="H1624" i="5"/>
  <c r="F1624" i="5"/>
  <c r="X1624" i="5"/>
  <c r="H1625" i="5"/>
  <c r="F1625" i="5"/>
  <c r="I1625" i="5"/>
  <c r="G1625" i="5"/>
  <c r="J1625" i="5"/>
  <c r="R1625" i="5"/>
  <c r="X1625" i="5"/>
  <c r="G1626" i="5"/>
  <c r="F1626" i="5"/>
  <c r="H1626" i="5"/>
  <c r="I1626" i="5"/>
  <c r="J1626" i="5"/>
  <c r="R1626" i="5"/>
  <c r="X1626" i="5"/>
  <c r="J1627" i="5"/>
  <c r="I1627" i="5"/>
  <c r="R1627" i="5"/>
  <c r="H1627" i="5"/>
  <c r="G1627" i="5"/>
  <c r="F1627" i="5"/>
  <c r="X1627" i="5"/>
  <c r="F1628" i="5"/>
  <c r="J1628" i="5"/>
  <c r="H1628" i="5"/>
  <c r="G1628" i="5"/>
  <c r="R1628" i="5"/>
  <c r="I1628" i="5"/>
  <c r="X1628" i="5"/>
  <c r="G1629" i="5"/>
  <c r="F1629" i="5"/>
  <c r="H1629" i="5"/>
  <c r="I1629" i="5"/>
  <c r="J1629" i="5"/>
  <c r="R1629" i="5"/>
  <c r="X1629" i="5"/>
  <c r="I1630" i="5"/>
  <c r="J1630" i="5"/>
  <c r="R1630" i="5"/>
  <c r="F1630" i="5"/>
  <c r="H1630" i="5"/>
  <c r="G1630" i="5"/>
  <c r="X1630" i="5"/>
  <c r="G1631" i="5"/>
  <c r="H1631" i="5"/>
  <c r="F1631" i="5"/>
  <c r="R1631" i="5"/>
  <c r="I1631" i="5"/>
  <c r="J1631" i="5"/>
  <c r="X1631" i="5"/>
  <c r="F1632" i="5"/>
  <c r="G1632" i="5"/>
  <c r="H1632" i="5"/>
  <c r="R1632" i="5"/>
  <c r="J1632" i="5"/>
  <c r="I1632" i="5"/>
  <c r="X1632" i="5"/>
  <c r="F1633" i="5"/>
  <c r="H1633" i="5"/>
  <c r="R1633" i="5"/>
  <c r="J1633" i="5"/>
  <c r="G1633" i="5"/>
  <c r="I1633" i="5"/>
  <c r="X1633" i="5"/>
  <c r="G1634" i="5"/>
  <c r="F1634" i="5"/>
  <c r="H1634" i="5"/>
  <c r="I1634" i="5"/>
  <c r="J1634" i="5"/>
  <c r="R1634" i="5"/>
  <c r="X1634" i="5"/>
  <c r="G1635" i="5"/>
  <c r="R1635" i="5"/>
  <c r="J1635" i="5"/>
  <c r="F1635" i="5"/>
  <c r="H1635" i="5"/>
  <c r="I1635" i="5"/>
  <c r="X1635" i="5"/>
  <c r="G1636" i="5"/>
  <c r="J1636" i="5"/>
  <c r="R1636" i="5"/>
  <c r="F1636" i="5"/>
  <c r="H1636" i="5"/>
  <c r="I1636" i="5"/>
  <c r="X1636" i="5"/>
  <c r="G1637" i="5"/>
  <c r="R1637" i="5"/>
  <c r="I1637" i="5"/>
  <c r="H1637" i="5"/>
  <c r="F1637" i="5"/>
  <c r="J1637" i="5"/>
  <c r="X1637" i="5"/>
  <c r="I1638" i="5"/>
  <c r="R1638" i="5"/>
  <c r="G1638" i="5"/>
  <c r="H1638" i="5"/>
  <c r="J1638" i="5"/>
  <c r="F1638" i="5"/>
  <c r="X1638" i="5"/>
  <c r="R1639" i="5"/>
  <c r="F1639" i="5"/>
  <c r="H1639" i="5"/>
  <c r="J1639" i="5"/>
  <c r="G1639" i="5"/>
  <c r="I1639" i="5"/>
  <c r="X1639" i="5"/>
  <c r="F1640" i="5"/>
  <c r="H1640" i="5"/>
  <c r="R1640" i="5"/>
  <c r="I1640" i="5"/>
  <c r="G1640" i="5"/>
  <c r="J1640" i="5"/>
  <c r="X1640" i="5"/>
  <c r="H1641" i="5"/>
  <c r="I1641" i="5"/>
  <c r="G1641" i="5"/>
  <c r="R1641" i="5"/>
  <c r="J1641" i="5"/>
  <c r="F1641" i="5"/>
  <c r="X1641" i="5"/>
  <c r="G1642" i="5"/>
  <c r="H1642" i="5"/>
  <c r="I1642" i="5"/>
  <c r="J1642" i="5"/>
  <c r="R1642" i="5"/>
  <c r="F1642" i="5"/>
  <c r="X1642" i="5"/>
  <c r="R1643" i="5"/>
  <c r="G1643" i="5"/>
  <c r="H1643" i="5"/>
  <c r="J1643" i="5"/>
  <c r="F1643" i="5"/>
  <c r="I1643" i="5"/>
  <c r="X1643" i="5"/>
  <c r="H1644" i="5"/>
  <c r="R1644" i="5"/>
  <c r="I1644" i="5"/>
  <c r="J1644" i="5"/>
  <c r="G1644" i="5"/>
  <c r="F1644" i="5"/>
  <c r="X1644" i="5"/>
  <c r="H1645" i="5"/>
  <c r="R1645" i="5"/>
  <c r="G1645" i="5"/>
  <c r="J1645" i="5"/>
  <c r="I1645" i="5"/>
  <c r="F1645" i="5"/>
  <c r="X1645" i="5"/>
  <c r="H1646" i="5"/>
  <c r="J1646" i="5"/>
  <c r="R1646" i="5"/>
  <c r="G1646" i="5"/>
  <c r="I1646" i="5"/>
  <c r="F1646" i="5"/>
  <c r="X1646" i="5"/>
  <c r="G1647" i="5"/>
  <c r="I1647" i="5"/>
  <c r="R1647" i="5"/>
  <c r="J1647" i="5"/>
  <c r="F1647" i="5"/>
  <c r="H1647" i="5"/>
  <c r="X1647" i="5"/>
  <c r="R1648" i="5"/>
  <c r="F1648" i="5"/>
  <c r="G1648" i="5"/>
  <c r="H1648" i="5"/>
  <c r="J1648" i="5"/>
  <c r="I1648" i="5"/>
  <c r="X1648" i="5"/>
  <c r="F1649" i="5"/>
  <c r="H1649" i="5"/>
  <c r="R1649" i="5"/>
  <c r="G1649" i="5"/>
  <c r="I1649" i="5"/>
  <c r="J1649" i="5"/>
  <c r="X1649" i="5"/>
  <c r="J1650" i="5"/>
  <c r="I1650" i="5"/>
  <c r="H1650" i="5"/>
  <c r="F1650" i="5"/>
  <c r="G1650" i="5"/>
  <c r="R1650" i="5"/>
  <c r="X1650" i="5"/>
  <c r="G1652" i="5"/>
  <c r="J1652" i="5"/>
  <c r="R1652" i="5"/>
  <c r="F1652" i="5"/>
  <c r="H1652" i="5"/>
  <c r="I1652" i="5"/>
  <c r="X1652" i="5"/>
  <c r="J1653" i="5"/>
  <c r="I1653" i="5"/>
  <c r="R1653" i="5"/>
  <c r="G1653" i="5"/>
  <c r="F1653" i="5"/>
  <c r="H1653" i="5"/>
  <c r="X1653" i="5"/>
  <c r="I1654" i="5"/>
  <c r="R1654" i="5"/>
  <c r="G1654" i="5"/>
  <c r="F1654" i="5"/>
  <c r="J1654" i="5"/>
  <c r="H1654" i="5"/>
  <c r="X1654" i="5"/>
  <c r="J1655" i="5"/>
  <c r="H1655" i="5"/>
  <c r="R1655" i="5"/>
  <c r="I1655" i="5"/>
  <c r="G1655" i="5"/>
  <c r="F1655" i="5"/>
  <c r="X1655" i="5"/>
  <c r="F1656" i="5"/>
  <c r="R1656" i="5"/>
  <c r="G1656" i="5"/>
  <c r="I1656" i="5"/>
  <c r="J1656" i="5"/>
  <c r="H1656" i="5"/>
  <c r="X1656" i="5"/>
  <c r="I1657" i="5"/>
  <c r="J1657" i="5"/>
  <c r="F1657" i="5"/>
  <c r="G1657" i="5"/>
  <c r="R1657" i="5"/>
  <c r="H1657" i="5"/>
  <c r="X1657" i="5"/>
  <c r="I1658" i="5"/>
  <c r="H1658" i="5"/>
  <c r="J1658" i="5"/>
  <c r="R1658" i="5"/>
  <c r="G1658" i="5"/>
  <c r="F1658" i="5"/>
  <c r="X1658" i="5"/>
  <c r="J1659" i="5"/>
  <c r="G1659" i="5"/>
  <c r="F1659" i="5"/>
  <c r="H1659" i="5"/>
  <c r="R1659" i="5"/>
  <c r="I1659" i="5"/>
  <c r="X1659" i="5"/>
  <c r="J1660" i="5"/>
  <c r="I1660" i="5"/>
  <c r="F1660" i="5"/>
  <c r="H1660" i="5"/>
  <c r="G1660" i="5"/>
  <c r="R1660" i="5"/>
  <c r="X1660" i="5"/>
  <c r="F1661" i="5"/>
  <c r="R1661" i="5"/>
  <c r="G1661" i="5"/>
  <c r="J1661" i="5"/>
  <c r="H1661" i="5"/>
  <c r="I1661" i="5"/>
  <c r="X1661" i="5"/>
  <c r="G1662" i="5"/>
  <c r="F1662" i="5"/>
  <c r="H1662" i="5"/>
  <c r="I1662" i="5"/>
  <c r="J1662" i="5"/>
  <c r="R1662" i="5"/>
  <c r="X1662" i="5"/>
  <c r="G1663" i="5"/>
  <c r="R1663" i="5"/>
  <c r="J1663" i="5"/>
  <c r="H1663" i="5"/>
  <c r="I1663" i="5"/>
  <c r="F1663" i="5"/>
  <c r="X1663" i="5"/>
  <c r="F1664" i="5"/>
  <c r="J1664" i="5"/>
  <c r="I1664" i="5"/>
  <c r="H1664" i="5"/>
  <c r="R1664" i="5"/>
  <c r="G1664" i="5"/>
  <c r="X1664" i="5"/>
  <c r="J1665" i="5"/>
  <c r="F1665" i="5"/>
  <c r="G1665" i="5"/>
  <c r="R1665" i="5"/>
  <c r="H1665" i="5"/>
  <c r="I1665" i="5"/>
  <c r="X1665" i="5"/>
  <c r="J1666" i="5"/>
  <c r="R1666" i="5"/>
  <c r="I1666" i="5"/>
  <c r="G1666" i="5"/>
  <c r="H1666" i="5"/>
  <c r="F1666" i="5"/>
  <c r="X1666" i="5"/>
  <c r="H1667" i="5"/>
  <c r="I1667" i="5"/>
  <c r="F1667" i="5"/>
  <c r="G1667" i="5"/>
  <c r="R1667" i="5"/>
  <c r="J1667" i="5"/>
  <c r="X1667" i="5"/>
  <c r="G1668" i="5"/>
  <c r="J1668" i="5"/>
  <c r="R1668" i="5"/>
  <c r="F1668" i="5"/>
  <c r="H1668" i="5"/>
  <c r="I1668" i="5"/>
  <c r="X1668" i="5"/>
  <c r="G1669" i="5"/>
  <c r="F1669" i="5"/>
  <c r="H1669" i="5"/>
  <c r="I1669" i="5"/>
  <c r="J1669" i="5"/>
  <c r="R1669" i="5"/>
  <c r="X1669" i="5"/>
  <c r="J1670" i="5"/>
  <c r="G1670" i="5"/>
  <c r="H1670" i="5"/>
  <c r="R1670" i="5"/>
  <c r="I1670" i="5"/>
  <c r="F1670" i="5"/>
  <c r="X1670" i="5"/>
  <c r="G1672" i="5"/>
  <c r="F1672" i="5"/>
  <c r="R1672" i="5"/>
  <c r="H1672" i="5"/>
  <c r="J1672" i="5"/>
  <c r="I1672" i="5"/>
  <c r="X1672" i="5"/>
  <c r="I1673" i="5"/>
  <c r="H1673" i="5"/>
  <c r="F1673" i="5"/>
  <c r="G1673" i="5"/>
  <c r="J1673" i="5"/>
  <c r="R1673" i="5"/>
  <c r="X1673" i="5"/>
  <c r="J1674" i="5"/>
  <c r="G1674" i="5"/>
  <c r="H1674" i="5"/>
  <c r="R1674" i="5"/>
  <c r="I1674" i="5"/>
  <c r="F1674" i="5"/>
  <c r="X1674" i="5"/>
  <c r="G1675" i="5"/>
  <c r="R1675" i="5"/>
  <c r="J1675" i="5"/>
  <c r="F1675" i="5"/>
  <c r="H1675" i="5"/>
  <c r="I1675" i="5"/>
  <c r="X1675" i="5"/>
  <c r="R1676" i="5"/>
  <c r="I1676" i="5"/>
  <c r="H1676" i="5"/>
  <c r="G1676" i="5"/>
  <c r="J1676" i="5"/>
  <c r="F1676" i="5"/>
  <c r="X1676" i="5"/>
  <c r="H1677" i="5"/>
  <c r="G1677" i="5"/>
  <c r="I1677" i="5"/>
  <c r="F1677" i="5"/>
  <c r="R1677" i="5"/>
  <c r="J1677" i="5"/>
  <c r="X1677" i="5"/>
  <c r="G1678" i="5"/>
  <c r="H1678" i="5"/>
  <c r="I1678" i="5"/>
  <c r="J1678" i="5"/>
  <c r="R1678" i="5"/>
  <c r="F1678" i="5"/>
  <c r="X1678" i="5"/>
  <c r="J1679" i="5"/>
  <c r="H1679" i="5"/>
  <c r="F1679" i="5"/>
  <c r="G1679" i="5"/>
  <c r="R1679" i="5"/>
  <c r="I1679" i="5"/>
  <c r="X1679" i="5"/>
  <c r="J1680" i="5"/>
  <c r="H1680" i="5"/>
  <c r="F1680" i="5"/>
  <c r="R1680" i="5"/>
  <c r="G1680" i="5"/>
  <c r="I1680" i="5"/>
  <c r="X1680" i="5"/>
  <c r="G1681" i="5"/>
  <c r="F1681" i="5"/>
  <c r="H1681" i="5"/>
  <c r="I1681" i="5"/>
  <c r="J1681" i="5"/>
  <c r="R1681" i="5"/>
  <c r="X1681" i="5"/>
  <c r="F1682" i="5"/>
  <c r="G1682" i="5"/>
  <c r="I1682" i="5"/>
  <c r="H1682" i="5"/>
  <c r="R1682" i="5"/>
  <c r="J1682" i="5"/>
  <c r="X1682" i="5"/>
  <c r="I1683" i="5"/>
  <c r="G1683" i="5"/>
  <c r="H1683" i="5"/>
  <c r="F1683" i="5"/>
  <c r="R1683" i="5"/>
  <c r="J1683" i="5"/>
  <c r="X1683" i="5"/>
  <c r="G1684" i="5"/>
  <c r="J1684" i="5"/>
  <c r="R1684" i="5"/>
  <c r="F1684" i="5"/>
  <c r="H1684" i="5"/>
  <c r="I1684" i="5"/>
  <c r="X1684" i="5"/>
  <c r="F1685" i="5"/>
  <c r="R1685" i="5"/>
  <c r="I1685" i="5"/>
  <c r="G1685" i="5"/>
  <c r="J1685" i="5"/>
  <c r="H1685" i="5"/>
  <c r="X1685" i="5"/>
  <c r="R1686" i="5"/>
  <c r="F1686" i="5"/>
  <c r="H1686" i="5"/>
  <c r="J1686" i="5"/>
  <c r="I1686" i="5"/>
  <c r="G1686" i="5"/>
  <c r="X1686" i="5"/>
  <c r="I1687" i="5"/>
  <c r="H1687" i="5"/>
  <c r="G1687" i="5"/>
  <c r="F1687" i="5"/>
  <c r="R1687" i="5"/>
  <c r="J1687" i="5"/>
  <c r="X1687" i="5"/>
  <c r="R1688" i="5"/>
  <c r="J1688" i="5"/>
  <c r="I1688" i="5"/>
  <c r="G1688" i="5"/>
  <c r="F1688" i="5"/>
  <c r="H1688" i="5"/>
  <c r="X1688" i="5"/>
  <c r="I1689" i="5"/>
  <c r="H1689" i="5"/>
  <c r="R1689" i="5"/>
  <c r="G1689" i="5"/>
  <c r="J1689" i="5"/>
  <c r="F1689" i="5"/>
  <c r="X1689" i="5"/>
  <c r="G1690" i="5"/>
  <c r="H1690" i="5"/>
  <c r="I1690" i="5"/>
  <c r="J1690" i="5"/>
  <c r="R1690" i="5"/>
  <c r="F1690" i="5"/>
  <c r="X1690" i="5"/>
  <c r="G1691" i="5"/>
  <c r="R1691" i="5"/>
  <c r="J1691" i="5"/>
  <c r="F1691" i="5"/>
  <c r="H1691" i="5"/>
  <c r="I1691" i="5"/>
  <c r="X1691" i="5"/>
  <c r="R1692" i="5"/>
  <c r="H1692" i="5"/>
  <c r="J1692" i="5"/>
  <c r="F1692" i="5"/>
  <c r="I1692" i="5"/>
  <c r="G1692" i="5"/>
  <c r="X1692" i="5"/>
  <c r="I1693" i="5"/>
  <c r="J1693" i="5"/>
  <c r="H1693" i="5"/>
  <c r="R1693" i="5"/>
  <c r="G1693" i="5"/>
  <c r="F1693" i="5"/>
  <c r="X1693" i="5"/>
  <c r="H1694" i="5"/>
  <c r="R1694" i="5"/>
  <c r="G1694" i="5"/>
  <c r="F1694" i="5"/>
  <c r="I1694" i="5"/>
  <c r="J1694" i="5"/>
  <c r="X1694" i="5"/>
  <c r="R1696" i="5"/>
  <c r="H1696" i="5"/>
  <c r="F1696" i="5"/>
  <c r="G1696" i="5"/>
  <c r="I1696" i="5"/>
  <c r="J1696" i="5"/>
  <c r="X1696" i="5"/>
  <c r="J1697" i="5"/>
  <c r="R1697" i="5"/>
  <c r="G1697" i="5"/>
  <c r="I1697" i="5"/>
  <c r="F1697" i="5"/>
  <c r="H1697" i="5"/>
  <c r="X1697" i="5"/>
  <c r="F1698" i="5"/>
  <c r="R1698" i="5"/>
  <c r="J1698" i="5"/>
  <c r="G1698" i="5"/>
  <c r="H1698" i="5"/>
  <c r="I1698" i="5"/>
  <c r="X1698" i="5"/>
  <c r="F1699" i="5"/>
  <c r="I1699" i="5"/>
  <c r="G1699" i="5"/>
  <c r="J1699" i="5"/>
  <c r="H1699" i="5"/>
  <c r="R1699" i="5"/>
  <c r="X1699" i="5"/>
  <c r="G1700" i="5"/>
  <c r="J1700" i="5"/>
  <c r="R1700" i="5"/>
  <c r="F1700" i="5"/>
  <c r="H1700" i="5"/>
  <c r="I1700" i="5"/>
  <c r="X1700" i="5"/>
  <c r="J1701" i="5"/>
  <c r="G1701" i="5"/>
  <c r="R1701" i="5"/>
  <c r="I1701" i="5"/>
  <c r="F1701" i="5"/>
  <c r="H1701" i="5"/>
  <c r="X1701" i="5"/>
  <c r="I1702" i="5"/>
  <c r="J1702" i="5"/>
  <c r="H1702" i="5"/>
  <c r="G1702" i="5"/>
  <c r="R1702" i="5"/>
  <c r="F1702" i="5"/>
  <c r="X1702" i="5"/>
  <c r="H1704" i="5"/>
  <c r="G1704" i="5"/>
  <c r="F1704" i="5"/>
  <c r="R1704" i="5"/>
  <c r="J1704" i="5"/>
  <c r="I1704" i="5"/>
  <c r="X1704" i="5"/>
  <c r="I1705" i="5"/>
  <c r="F1705" i="5"/>
  <c r="J1705" i="5"/>
  <c r="R1705" i="5"/>
  <c r="G1705" i="5"/>
  <c r="H1705" i="5"/>
  <c r="X1705" i="5"/>
  <c r="G1706" i="5"/>
  <c r="H1706" i="5"/>
  <c r="I1706" i="5"/>
  <c r="J1706" i="5"/>
  <c r="R1706" i="5"/>
  <c r="F1706" i="5"/>
  <c r="X1706" i="5"/>
  <c r="G1707" i="5"/>
  <c r="R1707" i="5"/>
  <c r="J1707" i="5"/>
  <c r="F1707" i="5"/>
  <c r="H1707" i="5"/>
  <c r="I1707" i="5"/>
  <c r="X1707" i="5"/>
  <c r="F1708" i="5"/>
  <c r="R1708" i="5"/>
  <c r="I1708" i="5"/>
  <c r="G1708" i="5"/>
  <c r="H1708" i="5"/>
  <c r="J1708" i="5"/>
  <c r="X1708" i="5"/>
  <c r="G1709" i="5"/>
  <c r="H1709" i="5"/>
  <c r="F1709" i="5"/>
  <c r="I1709" i="5"/>
  <c r="R1709" i="5"/>
  <c r="J1709" i="5"/>
  <c r="X1709" i="5"/>
  <c r="J1710" i="5"/>
  <c r="I1710" i="5"/>
  <c r="G1710" i="5"/>
  <c r="R1710" i="5"/>
  <c r="H1710" i="5"/>
  <c r="F1710" i="5"/>
  <c r="X1710" i="5"/>
  <c r="R1711" i="5"/>
  <c r="J1711" i="5"/>
  <c r="H1711" i="5"/>
  <c r="F1711" i="5"/>
  <c r="G1711" i="5"/>
  <c r="I1711" i="5"/>
  <c r="X1711" i="5"/>
  <c r="I1712" i="5"/>
  <c r="R1712" i="5"/>
  <c r="J1712" i="5"/>
  <c r="F1712" i="5"/>
  <c r="G1712" i="5"/>
  <c r="H1712" i="5"/>
  <c r="X1712" i="5"/>
  <c r="R1713" i="5"/>
  <c r="F1713" i="5"/>
  <c r="G1713" i="5"/>
  <c r="I1713" i="5"/>
  <c r="H1713" i="5"/>
  <c r="J1713" i="5"/>
  <c r="X1713" i="5"/>
  <c r="G1714" i="5"/>
  <c r="H1714" i="5"/>
  <c r="I1714" i="5"/>
  <c r="J1714" i="5"/>
  <c r="R1714" i="5"/>
  <c r="F1714" i="5"/>
  <c r="X1714" i="5"/>
  <c r="G1715" i="5"/>
  <c r="R1715" i="5"/>
  <c r="J1715" i="5"/>
  <c r="I1715" i="5"/>
  <c r="F1715" i="5"/>
  <c r="H1715" i="5"/>
  <c r="X1715" i="5"/>
  <c r="G1716" i="5"/>
  <c r="J1716" i="5"/>
  <c r="R1716" i="5"/>
  <c r="F1716" i="5"/>
  <c r="H1716" i="5"/>
  <c r="I1716" i="5"/>
  <c r="X1716" i="5"/>
  <c r="F1717" i="5"/>
  <c r="H1717" i="5"/>
  <c r="I1717" i="5"/>
  <c r="R1717" i="5"/>
  <c r="G1717" i="5"/>
  <c r="J1717" i="5"/>
  <c r="X1717" i="5"/>
  <c r="G1718" i="5"/>
  <c r="R1718" i="5"/>
  <c r="J1718" i="5"/>
  <c r="H1718" i="5"/>
  <c r="F1718" i="5"/>
  <c r="I1718" i="5"/>
  <c r="X1718" i="5"/>
  <c r="F1719" i="5"/>
  <c r="H1719" i="5"/>
  <c r="I1719" i="5"/>
  <c r="J1719" i="5"/>
  <c r="G1719" i="5"/>
  <c r="R1719" i="5"/>
  <c r="X1719" i="5"/>
  <c r="R1720" i="5"/>
  <c r="I1720" i="5"/>
  <c r="G1720" i="5"/>
  <c r="F1720" i="5"/>
  <c r="J1720" i="5"/>
  <c r="H1720" i="5"/>
  <c r="X1720" i="5"/>
  <c r="J1721" i="5"/>
  <c r="G1721" i="5"/>
  <c r="I1721" i="5"/>
  <c r="F1721" i="5"/>
  <c r="H1721" i="5"/>
  <c r="R1721" i="5"/>
  <c r="X1721" i="5"/>
  <c r="G1722" i="5"/>
  <c r="H1722" i="5"/>
  <c r="F1722" i="5"/>
  <c r="J1722" i="5"/>
  <c r="R1722" i="5"/>
  <c r="I1722" i="5"/>
  <c r="X1722" i="5"/>
  <c r="F1723" i="5"/>
  <c r="R1723" i="5"/>
  <c r="H1723" i="5"/>
  <c r="G1723" i="5"/>
  <c r="I1723" i="5"/>
  <c r="J1723" i="5"/>
  <c r="X1723" i="5"/>
  <c r="I1724" i="5"/>
  <c r="G1724" i="5"/>
  <c r="J1724" i="5"/>
  <c r="R1724" i="5"/>
  <c r="F1724" i="5"/>
  <c r="H1724" i="5"/>
  <c r="X1724" i="5"/>
  <c r="F1725" i="5"/>
  <c r="G1725" i="5"/>
  <c r="H1725" i="5"/>
  <c r="R1725" i="5"/>
  <c r="I1725" i="5"/>
  <c r="J1725" i="5"/>
  <c r="X1725" i="5"/>
  <c r="G1726" i="5"/>
  <c r="J1726" i="5"/>
  <c r="H1726" i="5"/>
  <c r="R1726" i="5"/>
  <c r="F1726" i="5"/>
  <c r="I1726" i="5"/>
  <c r="X1726" i="5"/>
  <c r="G1727" i="5"/>
  <c r="F1727" i="5"/>
  <c r="H1727" i="5"/>
  <c r="I1727" i="5"/>
  <c r="J1727" i="5"/>
  <c r="R1727" i="5"/>
  <c r="X1727" i="5"/>
  <c r="R1728" i="5"/>
  <c r="F1728" i="5"/>
  <c r="I1728" i="5"/>
  <c r="G1728" i="5"/>
  <c r="J1728" i="5"/>
  <c r="H1728" i="5"/>
  <c r="X1728" i="5"/>
  <c r="G1729" i="5"/>
  <c r="H1729" i="5"/>
  <c r="F1729" i="5"/>
  <c r="I1729" i="5"/>
  <c r="J1729" i="5"/>
  <c r="R1729" i="5"/>
  <c r="X1729" i="5"/>
  <c r="R1730" i="5"/>
  <c r="G1730" i="5"/>
  <c r="J1730" i="5"/>
  <c r="H1730" i="5"/>
  <c r="F1730" i="5"/>
  <c r="I1730" i="5"/>
  <c r="X1730" i="5"/>
  <c r="G1731" i="5"/>
  <c r="R1731" i="5"/>
  <c r="F1731" i="5"/>
  <c r="H1731" i="5"/>
  <c r="I1731" i="5"/>
  <c r="J1731" i="5"/>
  <c r="X1731" i="5"/>
  <c r="R1732" i="5"/>
  <c r="J1732" i="5"/>
  <c r="H1732" i="5"/>
  <c r="G1732" i="5"/>
  <c r="F1732" i="5"/>
  <c r="I1732" i="5"/>
  <c r="X1732" i="5"/>
  <c r="J1733" i="5"/>
  <c r="I1733" i="5"/>
  <c r="G1733" i="5"/>
  <c r="H1733" i="5"/>
  <c r="R1733" i="5"/>
  <c r="F1733" i="5"/>
  <c r="X1733" i="5"/>
  <c r="G1734" i="5"/>
  <c r="I1734" i="5"/>
  <c r="F1734" i="5"/>
  <c r="H1734" i="5"/>
  <c r="J1734" i="5"/>
  <c r="R1734" i="5"/>
  <c r="X1734" i="5"/>
  <c r="G1735" i="5"/>
  <c r="H1735" i="5"/>
  <c r="F1735" i="5"/>
  <c r="J1735" i="5"/>
  <c r="I1735" i="5"/>
  <c r="R1735" i="5"/>
  <c r="X1735" i="5"/>
  <c r="H1736" i="5"/>
  <c r="I1736" i="5"/>
  <c r="F1736" i="5"/>
  <c r="R1736" i="5"/>
  <c r="G1736" i="5"/>
  <c r="J1736" i="5"/>
  <c r="X1736" i="5"/>
  <c r="G1737" i="5"/>
  <c r="F1737" i="5"/>
  <c r="H1737" i="5"/>
  <c r="I1737" i="5"/>
  <c r="J1737" i="5"/>
  <c r="R1737" i="5"/>
  <c r="X1737" i="5"/>
  <c r="G1738" i="5"/>
  <c r="F1738" i="5"/>
  <c r="I1738" i="5"/>
  <c r="J1738" i="5"/>
  <c r="H1738" i="5"/>
  <c r="R1738" i="5"/>
  <c r="X1738" i="5"/>
  <c r="G1739" i="5"/>
  <c r="I1739" i="5"/>
  <c r="R1739" i="5"/>
  <c r="J1739" i="5"/>
  <c r="F1739" i="5"/>
  <c r="H1739" i="5"/>
  <c r="X1739" i="5"/>
  <c r="J1740" i="5"/>
  <c r="G1740" i="5"/>
  <c r="I1740" i="5"/>
  <c r="H1740" i="5"/>
  <c r="R1740" i="5"/>
  <c r="F1740" i="5"/>
  <c r="X1740" i="5"/>
  <c r="R1741" i="5"/>
  <c r="F1741" i="5"/>
  <c r="G1741" i="5"/>
  <c r="I1741" i="5"/>
  <c r="H1741" i="5"/>
  <c r="J1741" i="5"/>
  <c r="X1741" i="5"/>
  <c r="G1742" i="5"/>
  <c r="F1742" i="5"/>
  <c r="R1742" i="5"/>
  <c r="H1742" i="5"/>
  <c r="I1742" i="5"/>
  <c r="J1742" i="5"/>
  <c r="X1742" i="5"/>
  <c r="G1743" i="5"/>
  <c r="F1743" i="5"/>
  <c r="H1743" i="5"/>
  <c r="I1743" i="5"/>
  <c r="J1743" i="5"/>
  <c r="R1743" i="5"/>
  <c r="X1743" i="5"/>
  <c r="G1744" i="5"/>
  <c r="H1744" i="5"/>
  <c r="I1744" i="5"/>
  <c r="R1744" i="5"/>
  <c r="F1744" i="5"/>
  <c r="J1744" i="5"/>
  <c r="X1744" i="5"/>
  <c r="R1745" i="5"/>
  <c r="F1745" i="5"/>
  <c r="J1745" i="5"/>
  <c r="H1745" i="5"/>
  <c r="G1745" i="5"/>
  <c r="I1745" i="5"/>
  <c r="X1745" i="5"/>
  <c r="G1746" i="5"/>
  <c r="F1746" i="5"/>
  <c r="R1746" i="5"/>
  <c r="H1746" i="5"/>
  <c r="I1746" i="5"/>
  <c r="J1746" i="5"/>
  <c r="X1746" i="5"/>
  <c r="F1747" i="5"/>
  <c r="G1747" i="5"/>
  <c r="J1747" i="5"/>
  <c r="H1747" i="5"/>
  <c r="I1747" i="5"/>
  <c r="R1747" i="5"/>
  <c r="X1747" i="5"/>
  <c r="G1748" i="5"/>
  <c r="I1748" i="5"/>
  <c r="R1748" i="5"/>
  <c r="F1748" i="5"/>
  <c r="J1748" i="5"/>
  <c r="H1748" i="5"/>
  <c r="X1748" i="5"/>
  <c r="F1749" i="5"/>
  <c r="I1749" i="5"/>
  <c r="G1749" i="5"/>
  <c r="H1749" i="5"/>
  <c r="J1749" i="5"/>
  <c r="R1749" i="5"/>
  <c r="X1749" i="5"/>
  <c r="G1750" i="5"/>
  <c r="H1750" i="5"/>
  <c r="I1750" i="5"/>
  <c r="J1750" i="5"/>
  <c r="F1750" i="5"/>
  <c r="R1750" i="5"/>
  <c r="X1750" i="5"/>
  <c r="G1751" i="5"/>
  <c r="I1751" i="5"/>
  <c r="J1751" i="5"/>
  <c r="R1751" i="5"/>
  <c r="F1751" i="5"/>
  <c r="H1751" i="5"/>
  <c r="X1751" i="5"/>
  <c r="G1752" i="5"/>
  <c r="H1752" i="5"/>
  <c r="J1752" i="5"/>
  <c r="I1752" i="5"/>
  <c r="R1752" i="5"/>
  <c r="F1752" i="5"/>
  <c r="X1752" i="5"/>
  <c r="G1753" i="5"/>
  <c r="I1753" i="5"/>
  <c r="J1753" i="5"/>
  <c r="R1753" i="5"/>
  <c r="F1753" i="5"/>
  <c r="H1753" i="5"/>
  <c r="X1753" i="5"/>
  <c r="G1754" i="5"/>
  <c r="F1754" i="5"/>
  <c r="H1754" i="5"/>
  <c r="I1754" i="5"/>
  <c r="J1754" i="5"/>
  <c r="R1754" i="5"/>
  <c r="X1754" i="5"/>
  <c r="G1755" i="5"/>
  <c r="F1755" i="5"/>
  <c r="H1755" i="5"/>
  <c r="I1755" i="5"/>
  <c r="J1755" i="5"/>
  <c r="R1755" i="5"/>
  <c r="X1755" i="5"/>
  <c r="R1756" i="5"/>
  <c r="I1756" i="5"/>
  <c r="G1756" i="5"/>
  <c r="F1756" i="5"/>
  <c r="J1756" i="5"/>
  <c r="H1756" i="5"/>
  <c r="X1756" i="5"/>
  <c r="I1757" i="5"/>
  <c r="J1757" i="5"/>
  <c r="G1757" i="5"/>
  <c r="R1757" i="5"/>
  <c r="F1757" i="5"/>
  <c r="H1757" i="5"/>
  <c r="X1757" i="5"/>
  <c r="G1758" i="5"/>
  <c r="H1758" i="5"/>
  <c r="I1758" i="5"/>
  <c r="F1758" i="5"/>
  <c r="J1758" i="5"/>
  <c r="R1758" i="5"/>
  <c r="X1758" i="5"/>
  <c r="G1759" i="5"/>
  <c r="F1759" i="5"/>
  <c r="H1759" i="5"/>
  <c r="I1759" i="5"/>
  <c r="J1759" i="5"/>
  <c r="R1759" i="5"/>
  <c r="X1759" i="5"/>
  <c r="H1760" i="5"/>
  <c r="F1760" i="5"/>
  <c r="G1760" i="5"/>
  <c r="R1760" i="5"/>
  <c r="J1760" i="5"/>
  <c r="I1760" i="5"/>
  <c r="X1760" i="5"/>
  <c r="F1761" i="5"/>
  <c r="R1761" i="5"/>
  <c r="G1761" i="5"/>
  <c r="H1761" i="5"/>
  <c r="I1761" i="5"/>
  <c r="J1761" i="5"/>
  <c r="X1761" i="5"/>
  <c r="R1762" i="5"/>
  <c r="F1762" i="5"/>
  <c r="I1762" i="5"/>
  <c r="G1762" i="5"/>
  <c r="J1762" i="5"/>
  <c r="H1762" i="5"/>
  <c r="X1762" i="5"/>
  <c r="G1763" i="5"/>
  <c r="H1763" i="5"/>
  <c r="I1763" i="5"/>
  <c r="J1763" i="5"/>
  <c r="R1763" i="5"/>
  <c r="F1763" i="5"/>
  <c r="X1763" i="5"/>
  <c r="G1764" i="5"/>
  <c r="H1764" i="5"/>
  <c r="I1764" i="5"/>
  <c r="J1764" i="5"/>
  <c r="R1764" i="5"/>
  <c r="F1764" i="5"/>
  <c r="X1764" i="5"/>
  <c r="R1765" i="5"/>
  <c r="F1765" i="5"/>
  <c r="J1765" i="5"/>
  <c r="G1765" i="5"/>
  <c r="I1765" i="5"/>
  <c r="H1765" i="5"/>
  <c r="X1765" i="5"/>
  <c r="G1766" i="5"/>
  <c r="R1766" i="5"/>
  <c r="J1766" i="5"/>
  <c r="I1766" i="5"/>
  <c r="F1766" i="5"/>
  <c r="H1766" i="5"/>
  <c r="X1766" i="5"/>
  <c r="G1767" i="5"/>
  <c r="H1767" i="5"/>
  <c r="I1767" i="5"/>
  <c r="J1767" i="5"/>
  <c r="R1767" i="5"/>
  <c r="F1767" i="5"/>
  <c r="X1767" i="5"/>
  <c r="G1768" i="5"/>
  <c r="H1768" i="5"/>
  <c r="I1768" i="5"/>
  <c r="J1768" i="5"/>
  <c r="R1768" i="5"/>
  <c r="F1768" i="5"/>
  <c r="X1768" i="5"/>
  <c r="R1769" i="5"/>
  <c r="H1769" i="5"/>
  <c r="F1769" i="5"/>
  <c r="J1769" i="5"/>
  <c r="G1769" i="5"/>
  <c r="I1769" i="5"/>
  <c r="X1769" i="5"/>
  <c r="F1770" i="5"/>
  <c r="I1770" i="5"/>
  <c r="H1770" i="5"/>
  <c r="G1770" i="5"/>
  <c r="J1770" i="5"/>
  <c r="R1770" i="5"/>
  <c r="X1770" i="5"/>
  <c r="G1771" i="5"/>
  <c r="H1771" i="5"/>
  <c r="I1771" i="5"/>
  <c r="J1771" i="5"/>
  <c r="R1771" i="5"/>
  <c r="F1771" i="5"/>
  <c r="X1771" i="5"/>
  <c r="J1772" i="5"/>
  <c r="H1772" i="5"/>
  <c r="I1772" i="5"/>
  <c r="G1772" i="5"/>
  <c r="R1772" i="5"/>
  <c r="F1772" i="5"/>
  <c r="X1772" i="5"/>
  <c r="G1773" i="5"/>
  <c r="I1773" i="5"/>
  <c r="J1773" i="5"/>
  <c r="R1773" i="5"/>
  <c r="F1773" i="5"/>
  <c r="H1773" i="5"/>
  <c r="X1773" i="5"/>
  <c r="J1774" i="5"/>
  <c r="G1774" i="5"/>
  <c r="R1774" i="5"/>
  <c r="I1774" i="5"/>
  <c r="H1774" i="5"/>
  <c r="F1774" i="5"/>
  <c r="X1774" i="5"/>
  <c r="G1775" i="5"/>
  <c r="H1775" i="5"/>
  <c r="I1775" i="5"/>
  <c r="J1775" i="5"/>
  <c r="R1775" i="5"/>
  <c r="F1775" i="5"/>
  <c r="X1775" i="5"/>
  <c r="G1776" i="5"/>
  <c r="H1776" i="5"/>
  <c r="I1776" i="5"/>
  <c r="J1776" i="5"/>
  <c r="R1776" i="5"/>
  <c r="F1776" i="5"/>
  <c r="X1776" i="5"/>
  <c r="G1777" i="5"/>
  <c r="H1777" i="5"/>
  <c r="J1777" i="5"/>
  <c r="R1777" i="5"/>
  <c r="F1777" i="5"/>
  <c r="I1777" i="5"/>
  <c r="X1777" i="5"/>
  <c r="J1778" i="5"/>
  <c r="G1778" i="5"/>
  <c r="R1778" i="5"/>
  <c r="I1778" i="5"/>
  <c r="H1778" i="5"/>
  <c r="F1778" i="5"/>
  <c r="X1778" i="5"/>
  <c r="G1779" i="5"/>
  <c r="H1779" i="5"/>
  <c r="I1779" i="5"/>
  <c r="J1779" i="5"/>
  <c r="R1779" i="5"/>
  <c r="F1779" i="5"/>
  <c r="X1779" i="5"/>
  <c r="G1780" i="5"/>
  <c r="H1780" i="5"/>
  <c r="I1780" i="5"/>
  <c r="J1780" i="5"/>
  <c r="R1780" i="5"/>
  <c r="F1780" i="5"/>
  <c r="X1780" i="5"/>
  <c r="J1781" i="5"/>
  <c r="R1781" i="5"/>
  <c r="G1781" i="5"/>
  <c r="F1781" i="5"/>
  <c r="H1781" i="5"/>
  <c r="I1781" i="5"/>
  <c r="X1781" i="5"/>
  <c r="F1782" i="5"/>
  <c r="R1782" i="5"/>
  <c r="J1782" i="5"/>
  <c r="I1782" i="5"/>
  <c r="G1782" i="5"/>
  <c r="H1782" i="5"/>
  <c r="X1782" i="5"/>
  <c r="G1783" i="5"/>
  <c r="H1783" i="5"/>
  <c r="I1783" i="5"/>
  <c r="J1783" i="5"/>
  <c r="R1783" i="5"/>
  <c r="F1783" i="5"/>
  <c r="X1783" i="5"/>
  <c r="G1784" i="5"/>
  <c r="H1784" i="5"/>
  <c r="I1784" i="5"/>
  <c r="J1784" i="5"/>
  <c r="R1784" i="5"/>
  <c r="F1784" i="5"/>
  <c r="X1784" i="5"/>
  <c r="G1785" i="5"/>
  <c r="F1785" i="5"/>
  <c r="J1785" i="5"/>
  <c r="R1785" i="5"/>
  <c r="I1785" i="5"/>
  <c r="H1785" i="5"/>
  <c r="X1785" i="5"/>
  <c r="R1786" i="5"/>
  <c r="I1786" i="5"/>
  <c r="H1786" i="5"/>
  <c r="G1786" i="5"/>
  <c r="F1786" i="5"/>
  <c r="J1786" i="5"/>
  <c r="X1786" i="5"/>
  <c r="H1787" i="5"/>
  <c r="G1787" i="5"/>
  <c r="J1787" i="5"/>
  <c r="R1787" i="5"/>
  <c r="I1787" i="5"/>
  <c r="F1787" i="5"/>
  <c r="X1787" i="5"/>
  <c r="G1788" i="5"/>
  <c r="H1788" i="5"/>
  <c r="I1788" i="5"/>
  <c r="J1788" i="5"/>
  <c r="R1788" i="5"/>
  <c r="F1788" i="5"/>
  <c r="X1788" i="5"/>
  <c r="I1789" i="5"/>
  <c r="F1789" i="5"/>
  <c r="G1789" i="5"/>
  <c r="J1789" i="5"/>
  <c r="H1789" i="5"/>
  <c r="R1789" i="5"/>
  <c r="X1789" i="5"/>
  <c r="R1790" i="5"/>
  <c r="I1790" i="5"/>
  <c r="H1790" i="5"/>
  <c r="F1790" i="5"/>
  <c r="J1790" i="5"/>
  <c r="G1790" i="5"/>
  <c r="X1790" i="5"/>
  <c r="G1791" i="5"/>
  <c r="H1791" i="5"/>
  <c r="I1791" i="5"/>
  <c r="J1791" i="5"/>
  <c r="R1791" i="5"/>
  <c r="F1791" i="5"/>
  <c r="X1791" i="5"/>
  <c r="G1792" i="5"/>
  <c r="H1792" i="5"/>
  <c r="I1792" i="5"/>
  <c r="J1792" i="5"/>
  <c r="R1792" i="5"/>
  <c r="F1792" i="5"/>
  <c r="X1792" i="5"/>
  <c r="R1793" i="5"/>
  <c r="G1793" i="5"/>
  <c r="I1793" i="5"/>
  <c r="F1793" i="5"/>
  <c r="H1793" i="5"/>
  <c r="J1793" i="5"/>
  <c r="X1793" i="5"/>
  <c r="G1794" i="5"/>
  <c r="F1794" i="5"/>
  <c r="H1794" i="5"/>
  <c r="I1794" i="5"/>
  <c r="J1794" i="5"/>
  <c r="R1794" i="5"/>
  <c r="X1794" i="5"/>
  <c r="H1795" i="5"/>
  <c r="R1795" i="5"/>
  <c r="G1795" i="5"/>
  <c r="I1795" i="5"/>
  <c r="F1795" i="5"/>
  <c r="J1795" i="5"/>
  <c r="X1795" i="5"/>
  <c r="J1796" i="5"/>
  <c r="F1796" i="5"/>
  <c r="I1796" i="5"/>
  <c r="G1796" i="5"/>
  <c r="H1796" i="5"/>
  <c r="R1796" i="5"/>
  <c r="X1796" i="5"/>
  <c r="I1797" i="5"/>
  <c r="H1797" i="5"/>
  <c r="R1797" i="5"/>
  <c r="G1797" i="5"/>
  <c r="J1797" i="5"/>
  <c r="F1797" i="5"/>
  <c r="X1797" i="5"/>
  <c r="R1798" i="5"/>
  <c r="F1798" i="5"/>
  <c r="H1798" i="5"/>
  <c r="G1798" i="5"/>
  <c r="I1798" i="5"/>
  <c r="J1798" i="5"/>
  <c r="X1798" i="5"/>
  <c r="G1799" i="5"/>
  <c r="H1799" i="5"/>
  <c r="I1799" i="5"/>
  <c r="J1799" i="5"/>
  <c r="R1799" i="5"/>
  <c r="F1799" i="5"/>
  <c r="X1799" i="5"/>
  <c r="I1800" i="5"/>
  <c r="F1800" i="5"/>
  <c r="G1800" i="5"/>
  <c r="H1800" i="5"/>
  <c r="R1800" i="5"/>
  <c r="J1800" i="5"/>
  <c r="X1800" i="5"/>
  <c r="G1801" i="5"/>
  <c r="H1801" i="5"/>
  <c r="I1801" i="5"/>
  <c r="J1801" i="5"/>
  <c r="R1801" i="5"/>
  <c r="F1801" i="5"/>
  <c r="X1801" i="5"/>
  <c r="G1802" i="5"/>
  <c r="I1802" i="5"/>
  <c r="H1802" i="5"/>
  <c r="F1802" i="5"/>
  <c r="J1802" i="5"/>
  <c r="R1802" i="5"/>
  <c r="X1802" i="5"/>
  <c r="I1803" i="5"/>
  <c r="H1803" i="5"/>
  <c r="G1803" i="5"/>
  <c r="F1803" i="5"/>
  <c r="R1803" i="5"/>
  <c r="J1803" i="5"/>
  <c r="X1803" i="5"/>
  <c r="G1804" i="5"/>
  <c r="F1804" i="5"/>
  <c r="H1804" i="5"/>
  <c r="J1804" i="5"/>
  <c r="I1804" i="5"/>
  <c r="R1804" i="5"/>
  <c r="X1804" i="5"/>
  <c r="H1805" i="5"/>
  <c r="R1805" i="5"/>
  <c r="G1805" i="5"/>
  <c r="I1805" i="5"/>
  <c r="J1805" i="5"/>
  <c r="F1805" i="5"/>
  <c r="X1805" i="5"/>
  <c r="G1806" i="5"/>
  <c r="F1806" i="5"/>
  <c r="H1806" i="5"/>
  <c r="I1806" i="5"/>
  <c r="J1806" i="5"/>
  <c r="R1806" i="5"/>
  <c r="X1806" i="5"/>
  <c r="R1807" i="5"/>
  <c r="J1807" i="5"/>
  <c r="G1807" i="5"/>
  <c r="I1807" i="5"/>
  <c r="F1807" i="5"/>
  <c r="H1807" i="5"/>
  <c r="X1807" i="5"/>
  <c r="I1808" i="5"/>
  <c r="G1808" i="5"/>
  <c r="R1808" i="5"/>
  <c r="H1808" i="5"/>
  <c r="F1808" i="5"/>
  <c r="J1808" i="5"/>
  <c r="X1808" i="5"/>
  <c r="G1809" i="5"/>
  <c r="F1809" i="5"/>
  <c r="H1809" i="5"/>
  <c r="I1809" i="5"/>
  <c r="J1809" i="5"/>
  <c r="R1809" i="5"/>
  <c r="X1809" i="5"/>
  <c r="I1810" i="5"/>
  <c r="G1810" i="5"/>
  <c r="F1810" i="5"/>
  <c r="J1810" i="5"/>
  <c r="H1810" i="5"/>
  <c r="R1810" i="5"/>
  <c r="X1810" i="5"/>
  <c r="I1811" i="5"/>
  <c r="G1811" i="5"/>
  <c r="R1811" i="5"/>
  <c r="J1811" i="5"/>
  <c r="H1811" i="5"/>
  <c r="F1811" i="5"/>
  <c r="X1811" i="5"/>
  <c r="F1812" i="5"/>
  <c r="I1812" i="5"/>
  <c r="R1812" i="5"/>
  <c r="H1812" i="5"/>
  <c r="G1812" i="5"/>
  <c r="J1812" i="5"/>
  <c r="X1812" i="5"/>
  <c r="G1813" i="5"/>
  <c r="F1813" i="5"/>
  <c r="H1813" i="5"/>
  <c r="I1813" i="5"/>
  <c r="J1813" i="5"/>
  <c r="R1813" i="5"/>
  <c r="X1813" i="5"/>
  <c r="G1814" i="5"/>
  <c r="R1814" i="5"/>
  <c r="F1814" i="5"/>
  <c r="H1814" i="5"/>
  <c r="I1814" i="5"/>
  <c r="J1814" i="5"/>
  <c r="X1814" i="5"/>
  <c r="G1815" i="5"/>
  <c r="H1815" i="5"/>
  <c r="J1815" i="5"/>
  <c r="R1815" i="5"/>
  <c r="F1815" i="5"/>
  <c r="I1815" i="5"/>
  <c r="X1815" i="5"/>
  <c r="G1816" i="5"/>
  <c r="F1816" i="5"/>
  <c r="H1816" i="5"/>
  <c r="J1816" i="5"/>
  <c r="I1816" i="5"/>
  <c r="R1816" i="5"/>
  <c r="X1816" i="5"/>
  <c r="F1817" i="5"/>
  <c r="G1817" i="5"/>
  <c r="R1817" i="5"/>
  <c r="I1817" i="5"/>
  <c r="J1817" i="5"/>
  <c r="H1817" i="5"/>
  <c r="X1817" i="5"/>
  <c r="F1818" i="5"/>
  <c r="G1818" i="5"/>
  <c r="R1818" i="5"/>
  <c r="J1818" i="5"/>
  <c r="H1818" i="5"/>
  <c r="I1818" i="5"/>
  <c r="X1818" i="5"/>
  <c r="R1819" i="5"/>
  <c r="H1819" i="5"/>
  <c r="F1819" i="5"/>
  <c r="G1819" i="5"/>
  <c r="I1819" i="5"/>
  <c r="J1819" i="5"/>
  <c r="X1819" i="5"/>
  <c r="G1820" i="5"/>
  <c r="I1820" i="5"/>
  <c r="J1820" i="5"/>
  <c r="H1820" i="5"/>
  <c r="R1820" i="5"/>
  <c r="F1820" i="5"/>
  <c r="X1820" i="5"/>
  <c r="F1821" i="5"/>
  <c r="I1821" i="5"/>
  <c r="J1821" i="5"/>
  <c r="G1821" i="5"/>
  <c r="H1821" i="5"/>
  <c r="R1821" i="5"/>
  <c r="X1821" i="5"/>
  <c r="J1822" i="5"/>
  <c r="G1822" i="5"/>
  <c r="H1822" i="5"/>
  <c r="F1822" i="5"/>
  <c r="R1822" i="5"/>
  <c r="I1822" i="5"/>
  <c r="X1822" i="5"/>
  <c r="H1823" i="5"/>
  <c r="I1823" i="5"/>
  <c r="G1823" i="5"/>
  <c r="J1823" i="5"/>
  <c r="R1823" i="5"/>
  <c r="F1823" i="5"/>
  <c r="X1823" i="5"/>
  <c r="F1824" i="5"/>
  <c r="G1824" i="5"/>
  <c r="J1824" i="5"/>
  <c r="H1824" i="5"/>
  <c r="I1824" i="5"/>
  <c r="R1824" i="5"/>
  <c r="X1824" i="5"/>
  <c r="H1825" i="5"/>
  <c r="F1825" i="5"/>
  <c r="J1825" i="5"/>
  <c r="G1825" i="5"/>
  <c r="R1825" i="5"/>
  <c r="I1825" i="5"/>
  <c r="X1825" i="5"/>
  <c r="G1826" i="5"/>
  <c r="I1826" i="5"/>
  <c r="F1826" i="5"/>
  <c r="H1826" i="5"/>
  <c r="J1826" i="5"/>
  <c r="R1826" i="5"/>
  <c r="X1826" i="5"/>
  <c r="F1827" i="5"/>
  <c r="R1827" i="5"/>
  <c r="I1827" i="5"/>
  <c r="J1827" i="5"/>
  <c r="H1827" i="5"/>
  <c r="G1827" i="5"/>
  <c r="X1827" i="5"/>
  <c r="F1828" i="5"/>
  <c r="G1828" i="5"/>
  <c r="J1828" i="5"/>
  <c r="I1828" i="5"/>
  <c r="H1828" i="5"/>
  <c r="R1828" i="5"/>
  <c r="X1828" i="5"/>
  <c r="G1829" i="5"/>
  <c r="F1829" i="5"/>
  <c r="J1829" i="5"/>
  <c r="R1829" i="5"/>
  <c r="H1829" i="5"/>
  <c r="I1829" i="5"/>
  <c r="X1829" i="5"/>
  <c r="H1830" i="5"/>
  <c r="I1830" i="5"/>
  <c r="G1830" i="5"/>
  <c r="J1830" i="5"/>
  <c r="F1830" i="5"/>
  <c r="R1830" i="5"/>
  <c r="X1830" i="5"/>
  <c r="J1831" i="5"/>
  <c r="F1831" i="5"/>
  <c r="R1831" i="5"/>
  <c r="H1831" i="5"/>
  <c r="I1831" i="5"/>
  <c r="G1831" i="5"/>
  <c r="X1831" i="5"/>
  <c r="I1832" i="5"/>
  <c r="R1832" i="5"/>
  <c r="H1832" i="5"/>
  <c r="G1832" i="5"/>
  <c r="J1832" i="5"/>
  <c r="F1832" i="5"/>
  <c r="X1832" i="5"/>
  <c r="F1833" i="5"/>
  <c r="G1833" i="5"/>
  <c r="H1833" i="5"/>
  <c r="J1833" i="5"/>
  <c r="R1833" i="5"/>
  <c r="I1833" i="5"/>
  <c r="X1833" i="5"/>
  <c r="G1834" i="5"/>
  <c r="J1834" i="5"/>
  <c r="R1834" i="5"/>
  <c r="F1834" i="5"/>
  <c r="H1834" i="5"/>
  <c r="I1834" i="5"/>
  <c r="X1834" i="5"/>
  <c r="G1835" i="5"/>
  <c r="J1835" i="5"/>
  <c r="R1835" i="5"/>
  <c r="F1835" i="5"/>
  <c r="H1835" i="5"/>
  <c r="I1835" i="5"/>
  <c r="X1835" i="5"/>
  <c r="G1836" i="5"/>
  <c r="F1836" i="5"/>
  <c r="H1836" i="5"/>
  <c r="I1836" i="5"/>
  <c r="J1836" i="5"/>
  <c r="R1836" i="5"/>
  <c r="X1836" i="5"/>
  <c r="F1837" i="5"/>
  <c r="I1837" i="5"/>
  <c r="G1837" i="5"/>
  <c r="H1837" i="5"/>
  <c r="J1837" i="5"/>
  <c r="R1837" i="5"/>
  <c r="X1837" i="5"/>
  <c r="I1838" i="5"/>
  <c r="R1838" i="5"/>
  <c r="F1838" i="5"/>
  <c r="G1838" i="5"/>
  <c r="H1838" i="5"/>
  <c r="J1838" i="5"/>
  <c r="X1838" i="5"/>
  <c r="H1839" i="5"/>
  <c r="F1839" i="5"/>
  <c r="G1839" i="5"/>
  <c r="J1839" i="5"/>
  <c r="I1839" i="5"/>
  <c r="R1839" i="5"/>
  <c r="X1839" i="5"/>
  <c r="J1840" i="5"/>
  <c r="H1840" i="5"/>
  <c r="F1840" i="5"/>
  <c r="R1840" i="5"/>
  <c r="G1840" i="5"/>
  <c r="I1840" i="5"/>
  <c r="X1840" i="5"/>
  <c r="R1841" i="5"/>
  <c r="J1841" i="5"/>
  <c r="H1841" i="5"/>
  <c r="I1841" i="5"/>
  <c r="F1841" i="5"/>
  <c r="G1841" i="5"/>
  <c r="X1841" i="5"/>
  <c r="G1842" i="5"/>
  <c r="I1842" i="5"/>
  <c r="R1842" i="5"/>
  <c r="H1842" i="5"/>
  <c r="J1842" i="5"/>
  <c r="F1842" i="5"/>
  <c r="X1842" i="5"/>
  <c r="I1843" i="5"/>
  <c r="R1843" i="5"/>
  <c r="H1843" i="5"/>
  <c r="G1843" i="5"/>
  <c r="F1843" i="5"/>
  <c r="J1843" i="5"/>
  <c r="X1843" i="5"/>
  <c r="H1844" i="5"/>
  <c r="J1844" i="5"/>
  <c r="G1844" i="5"/>
  <c r="R1844" i="5"/>
  <c r="F1844" i="5"/>
  <c r="I1844" i="5"/>
  <c r="X1844" i="5"/>
  <c r="I1845" i="5"/>
  <c r="G1845" i="5"/>
  <c r="F1845" i="5"/>
  <c r="J1845" i="5"/>
  <c r="R1845" i="5"/>
  <c r="H1845" i="5"/>
  <c r="X1845" i="5"/>
  <c r="J1846" i="5"/>
  <c r="R1846" i="5"/>
  <c r="G1846" i="5"/>
  <c r="I1846" i="5"/>
  <c r="H1846" i="5"/>
  <c r="F1846" i="5"/>
  <c r="X1846" i="5"/>
  <c r="I1847" i="5"/>
  <c r="R1847" i="5"/>
  <c r="J1847" i="5"/>
  <c r="H1847" i="5"/>
  <c r="G1847" i="5"/>
  <c r="F1847" i="5"/>
  <c r="X1847" i="5"/>
  <c r="J1848" i="5"/>
  <c r="F1848" i="5"/>
  <c r="R1848" i="5"/>
  <c r="H1848" i="5"/>
  <c r="G1848" i="5"/>
  <c r="I1848" i="5"/>
  <c r="X1848" i="5"/>
  <c r="G1849" i="5"/>
  <c r="H1849" i="5"/>
  <c r="I1849" i="5"/>
  <c r="J1849" i="5"/>
  <c r="R1849" i="5"/>
  <c r="F1849" i="5"/>
  <c r="X1849" i="5"/>
  <c r="H1850" i="5"/>
  <c r="I1850" i="5"/>
  <c r="F1850" i="5"/>
  <c r="G1850" i="5"/>
  <c r="J1850" i="5"/>
  <c r="R1850" i="5"/>
  <c r="X1850" i="5"/>
  <c r="I1851" i="5"/>
  <c r="G1851" i="5"/>
  <c r="J1851" i="5"/>
  <c r="F1851" i="5"/>
  <c r="H1851" i="5"/>
  <c r="R1851" i="5"/>
  <c r="X1851" i="5"/>
  <c r="G1852" i="5"/>
  <c r="I1852" i="5"/>
  <c r="J1852" i="5"/>
  <c r="H1852" i="5"/>
  <c r="R1852" i="5"/>
  <c r="F1852" i="5"/>
  <c r="X1852" i="5"/>
  <c r="F1853" i="5"/>
  <c r="R1853" i="5"/>
  <c r="G1853" i="5"/>
  <c r="J1853" i="5"/>
  <c r="I1853" i="5"/>
  <c r="H1853" i="5"/>
  <c r="X1853" i="5"/>
  <c r="I1854" i="5"/>
  <c r="G1854" i="5"/>
  <c r="J1854" i="5"/>
  <c r="F1854" i="5"/>
  <c r="R1854" i="5"/>
  <c r="H1854" i="5"/>
  <c r="X1854" i="5"/>
  <c r="G1855" i="5"/>
  <c r="J1855" i="5"/>
  <c r="R1855" i="5"/>
  <c r="F1855" i="5"/>
  <c r="H1855" i="5"/>
  <c r="I1855" i="5"/>
  <c r="X1855" i="5"/>
  <c r="R1856" i="5"/>
  <c r="F1856" i="5"/>
  <c r="J1856" i="5"/>
  <c r="G1856" i="5"/>
  <c r="I1856" i="5"/>
  <c r="H1856" i="5"/>
  <c r="X1856" i="5"/>
  <c r="G1857" i="5"/>
  <c r="F1857" i="5"/>
  <c r="H1857" i="5"/>
  <c r="I1857" i="5"/>
  <c r="J1857" i="5"/>
  <c r="R1857" i="5"/>
  <c r="X1857" i="5"/>
  <c r="J1858" i="5"/>
  <c r="F1858" i="5"/>
  <c r="R1858" i="5"/>
  <c r="I1858" i="5"/>
  <c r="H1858" i="5"/>
  <c r="G1858" i="5"/>
  <c r="X1858" i="5"/>
  <c r="G1859" i="5"/>
  <c r="H1859" i="5"/>
  <c r="F1859" i="5"/>
  <c r="R1859" i="5"/>
  <c r="J1859" i="5"/>
  <c r="I1859" i="5"/>
  <c r="X1859" i="5"/>
  <c r="J1860" i="5"/>
  <c r="G1860" i="5"/>
  <c r="F1860" i="5"/>
  <c r="I1860" i="5"/>
  <c r="H1860" i="5"/>
  <c r="R1860" i="5"/>
  <c r="X1860" i="5"/>
  <c r="G1861" i="5"/>
  <c r="F1861" i="5"/>
  <c r="I1861" i="5"/>
  <c r="J1861" i="5"/>
  <c r="H1861" i="5"/>
  <c r="R1861" i="5"/>
  <c r="X1861" i="5"/>
  <c r="I1862" i="5"/>
  <c r="G1862" i="5"/>
  <c r="J1862" i="5"/>
  <c r="F1862" i="5"/>
  <c r="H1862" i="5"/>
  <c r="R1862" i="5"/>
  <c r="X1862" i="5"/>
  <c r="G1863" i="5"/>
  <c r="F1863" i="5"/>
  <c r="J1863" i="5"/>
  <c r="H1863" i="5"/>
  <c r="R1863" i="5"/>
  <c r="I1863" i="5"/>
  <c r="X1863" i="5"/>
  <c r="G1864" i="5"/>
  <c r="R1864" i="5"/>
  <c r="J1864" i="5"/>
  <c r="H1864" i="5"/>
  <c r="F1864" i="5"/>
  <c r="I1864" i="5"/>
  <c r="X1864" i="5"/>
  <c r="G1865" i="5"/>
  <c r="J1865" i="5"/>
  <c r="F1865" i="5"/>
  <c r="H1865" i="5"/>
  <c r="R1865" i="5"/>
  <c r="I1865" i="5"/>
  <c r="X1865" i="5"/>
  <c r="I1866" i="5"/>
  <c r="F1866" i="5"/>
  <c r="J1866" i="5"/>
  <c r="R1866" i="5"/>
  <c r="G1866" i="5"/>
  <c r="H1866" i="5"/>
  <c r="X1866" i="5"/>
  <c r="J1867" i="5"/>
  <c r="G1867" i="5"/>
  <c r="R1867" i="5"/>
  <c r="I1867" i="5"/>
  <c r="H1867" i="5"/>
  <c r="F1867" i="5"/>
  <c r="X1867" i="5"/>
  <c r="G1868" i="5"/>
  <c r="F1868" i="5"/>
  <c r="I1868" i="5"/>
  <c r="J1868" i="5"/>
  <c r="H1868" i="5"/>
  <c r="R1868" i="5"/>
  <c r="X1868" i="5"/>
  <c r="G1869" i="5"/>
  <c r="F1869" i="5"/>
  <c r="I1869" i="5"/>
  <c r="J1869" i="5"/>
  <c r="H1869" i="5"/>
  <c r="R1869" i="5"/>
  <c r="X1869" i="5"/>
  <c r="G1870" i="5"/>
  <c r="I1870" i="5"/>
  <c r="R1870" i="5"/>
  <c r="H1870" i="5"/>
  <c r="F1870" i="5"/>
  <c r="J1870" i="5"/>
  <c r="X1870" i="5"/>
  <c r="I1871" i="5"/>
  <c r="G1871" i="5"/>
  <c r="H1871" i="5"/>
  <c r="R1871" i="5"/>
  <c r="J1871" i="5"/>
  <c r="F1871" i="5"/>
  <c r="X1871" i="5"/>
  <c r="G1872" i="5"/>
  <c r="R1872" i="5"/>
  <c r="J1872" i="5"/>
  <c r="H1872" i="5"/>
  <c r="F1872" i="5"/>
  <c r="I1872" i="5"/>
  <c r="X1872" i="5"/>
  <c r="G1873" i="5"/>
  <c r="J1873" i="5"/>
  <c r="F1873" i="5"/>
  <c r="H1873" i="5"/>
  <c r="R1873" i="5"/>
  <c r="I1873" i="5"/>
  <c r="X1873" i="5"/>
  <c r="J1874" i="5"/>
  <c r="G1874" i="5"/>
  <c r="I1874" i="5"/>
  <c r="F1874" i="5"/>
  <c r="R1874" i="5"/>
  <c r="H1874" i="5"/>
  <c r="X1874" i="5"/>
  <c r="R1875" i="5"/>
  <c r="G1875" i="5"/>
  <c r="H1875" i="5"/>
  <c r="F1875" i="5"/>
  <c r="J1875" i="5"/>
  <c r="I1875" i="5"/>
  <c r="X1875" i="5"/>
  <c r="H1876" i="5"/>
  <c r="G1876" i="5"/>
  <c r="F1876" i="5"/>
  <c r="I1876" i="5"/>
  <c r="R1876" i="5"/>
  <c r="J1876" i="5"/>
  <c r="X1876" i="5"/>
  <c r="G1877" i="5"/>
  <c r="F1877" i="5"/>
  <c r="I1877" i="5"/>
  <c r="J1877" i="5"/>
  <c r="H1877" i="5"/>
  <c r="R1877" i="5"/>
  <c r="X1877" i="5"/>
  <c r="I1878" i="5"/>
  <c r="R1878" i="5"/>
  <c r="G1878" i="5"/>
  <c r="H1878" i="5"/>
  <c r="F1878" i="5"/>
  <c r="J1878" i="5"/>
  <c r="X1878" i="5"/>
  <c r="G1879" i="5"/>
  <c r="I1879" i="5"/>
  <c r="J1879" i="5"/>
  <c r="F1879" i="5"/>
  <c r="R1879" i="5"/>
  <c r="H1879" i="5"/>
  <c r="X1879" i="5"/>
  <c r="G1880" i="5"/>
  <c r="R1880" i="5"/>
  <c r="J1880" i="5"/>
  <c r="H1880" i="5"/>
  <c r="F1880" i="5"/>
  <c r="I1880" i="5"/>
  <c r="X1880" i="5"/>
  <c r="G1881" i="5"/>
  <c r="J1881" i="5"/>
  <c r="F1881" i="5"/>
  <c r="H1881" i="5"/>
  <c r="R1881" i="5"/>
  <c r="I1881" i="5"/>
  <c r="X1881" i="5"/>
  <c r="G1882" i="5"/>
  <c r="F1882" i="5"/>
  <c r="H1882" i="5"/>
  <c r="I1882" i="5"/>
  <c r="R1882" i="5"/>
  <c r="J1882" i="5"/>
  <c r="X1882" i="5"/>
  <c r="R1883" i="5"/>
  <c r="J1883" i="5"/>
  <c r="G1883" i="5"/>
  <c r="H1883" i="5"/>
  <c r="F1883" i="5"/>
  <c r="I1883" i="5"/>
  <c r="X1883" i="5"/>
  <c r="G1884" i="5"/>
  <c r="F1884" i="5"/>
  <c r="I1884" i="5"/>
  <c r="H1884" i="5"/>
  <c r="J1884" i="5"/>
  <c r="R1884" i="5"/>
  <c r="X1884" i="5"/>
  <c r="G1885" i="5"/>
  <c r="F1885" i="5"/>
  <c r="I1885" i="5"/>
  <c r="J1885" i="5"/>
  <c r="H1885" i="5"/>
  <c r="R1885" i="5"/>
  <c r="X1885" i="5"/>
  <c r="I1886" i="5"/>
  <c r="H1886" i="5"/>
  <c r="F1886" i="5"/>
  <c r="R1886" i="5"/>
  <c r="G1886" i="5"/>
  <c r="J1886" i="5"/>
  <c r="X1886" i="5"/>
  <c r="G1887" i="5"/>
  <c r="H1887" i="5"/>
  <c r="I1887" i="5"/>
  <c r="J1887" i="5"/>
  <c r="R1887" i="5"/>
  <c r="F1887" i="5"/>
  <c r="X1887" i="5"/>
  <c r="G1888" i="5"/>
  <c r="R1888" i="5"/>
  <c r="J1888" i="5"/>
  <c r="H1888" i="5"/>
  <c r="F1888" i="5"/>
  <c r="I1888" i="5"/>
  <c r="X1888" i="5"/>
  <c r="G1889" i="5"/>
  <c r="J1889" i="5"/>
  <c r="F1889" i="5"/>
  <c r="H1889" i="5"/>
  <c r="R1889" i="5"/>
  <c r="I1889" i="5"/>
  <c r="X1889" i="5"/>
  <c r="I1890" i="5"/>
  <c r="G1890" i="5"/>
  <c r="F1890" i="5"/>
  <c r="R1890" i="5"/>
  <c r="H1890" i="5"/>
  <c r="J1890" i="5"/>
  <c r="X1890" i="5"/>
  <c r="R1891" i="5"/>
  <c r="G1891" i="5"/>
  <c r="H1891" i="5"/>
  <c r="F1891" i="5"/>
  <c r="J1891" i="5"/>
  <c r="I1891" i="5"/>
  <c r="X1891" i="5"/>
  <c r="G1892" i="5"/>
  <c r="H1892" i="5"/>
  <c r="F1892" i="5"/>
  <c r="I1892" i="5"/>
  <c r="R1892" i="5"/>
  <c r="J1892" i="5"/>
  <c r="X1892" i="5"/>
  <c r="G1893" i="5"/>
  <c r="F1893" i="5"/>
  <c r="I1893" i="5"/>
  <c r="J1893" i="5"/>
  <c r="H1893" i="5"/>
  <c r="R1893" i="5"/>
  <c r="X1893" i="5"/>
  <c r="G1894" i="5"/>
  <c r="H1894" i="5"/>
  <c r="F1894" i="5"/>
  <c r="J1894" i="5"/>
  <c r="I1894" i="5"/>
  <c r="R1894" i="5"/>
  <c r="X1894" i="5"/>
  <c r="G1895" i="5"/>
  <c r="J1895" i="5"/>
  <c r="I1895" i="5"/>
  <c r="H1895" i="5"/>
  <c r="R1895" i="5"/>
  <c r="F1895" i="5"/>
  <c r="X1895" i="5"/>
  <c r="J1896" i="5"/>
  <c r="R1896" i="5"/>
  <c r="F1896" i="5"/>
  <c r="G1896" i="5"/>
  <c r="I1896" i="5"/>
  <c r="H1896" i="5"/>
  <c r="X1896" i="5"/>
  <c r="G1897" i="5"/>
  <c r="F1897" i="5"/>
  <c r="I1897" i="5"/>
  <c r="H1897" i="5"/>
  <c r="J1897" i="5"/>
  <c r="R1897" i="5"/>
  <c r="X1897" i="5"/>
  <c r="R1898" i="5"/>
  <c r="I1898" i="5"/>
  <c r="G1898" i="5"/>
  <c r="H1898" i="5"/>
  <c r="F1898" i="5"/>
  <c r="J1898" i="5"/>
  <c r="X1898" i="5"/>
  <c r="I1899" i="5"/>
  <c r="J1899" i="5"/>
  <c r="F1899" i="5"/>
  <c r="G1899" i="5"/>
  <c r="H1899" i="5"/>
  <c r="R1899" i="5"/>
  <c r="X1899" i="5"/>
  <c r="J1900" i="5"/>
  <c r="H1900" i="5"/>
  <c r="G1900" i="5"/>
  <c r="F1900" i="5"/>
  <c r="R1900" i="5"/>
  <c r="I1900" i="5"/>
  <c r="X1900" i="5"/>
  <c r="G1901" i="5"/>
  <c r="F1901" i="5"/>
  <c r="I1901" i="5"/>
  <c r="H1901" i="5"/>
  <c r="J1901" i="5"/>
  <c r="R1901" i="5"/>
  <c r="X1901" i="5"/>
  <c r="G1902" i="5"/>
  <c r="H1902" i="5"/>
  <c r="F1902" i="5"/>
  <c r="J1902" i="5"/>
  <c r="I1902" i="5"/>
  <c r="R1902" i="5"/>
  <c r="X1902" i="5"/>
  <c r="H1903" i="5"/>
  <c r="G1903" i="5"/>
  <c r="F1903" i="5"/>
  <c r="I1903" i="5"/>
  <c r="J1903" i="5"/>
  <c r="R1903" i="5"/>
  <c r="X1903" i="5"/>
  <c r="R1904" i="5"/>
  <c r="F1904" i="5"/>
  <c r="J1904" i="5"/>
  <c r="I1904" i="5"/>
  <c r="G1904" i="5"/>
  <c r="H1904" i="5"/>
  <c r="X1904" i="5"/>
  <c r="R1905" i="5"/>
  <c r="I1905" i="5"/>
  <c r="J1905" i="5"/>
  <c r="G1905" i="5"/>
  <c r="H1905" i="5"/>
  <c r="F1905" i="5"/>
  <c r="X1905" i="5"/>
  <c r="G1906" i="5"/>
  <c r="H1906" i="5"/>
  <c r="F1906" i="5"/>
  <c r="J1906" i="5"/>
  <c r="I1906" i="5"/>
  <c r="R1906" i="5"/>
  <c r="X1906" i="5"/>
  <c r="J1907" i="5"/>
  <c r="R1907" i="5"/>
  <c r="G1907" i="5"/>
  <c r="H1907" i="5"/>
  <c r="F1907" i="5"/>
  <c r="I1907" i="5"/>
  <c r="X1907" i="5"/>
  <c r="G1908" i="5"/>
  <c r="J1908" i="5"/>
  <c r="R1908" i="5"/>
  <c r="F1908" i="5"/>
  <c r="H1908" i="5"/>
  <c r="I1908" i="5"/>
  <c r="X1908" i="5"/>
  <c r="G1909" i="5"/>
  <c r="F1909" i="5"/>
  <c r="I1909" i="5"/>
  <c r="H1909" i="5"/>
  <c r="J1909" i="5"/>
  <c r="R1909" i="5"/>
  <c r="X1909" i="5"/>
  <c r="G1910" i="5"/>
  <c r="F1910" i="5"/>
  <c r="H1910" i="5"/>
  <c r="J1910" i="5"/>
  <c r="R1910" i="5"/>
  <c r="I1910" i="5"/>
  <c r="X1910" i="5"/>
  <c r="J1911" i="5"/>
  <c r="G1911" i="5"/>
  <c r="R1911" i="5"/>
  <c r="I1911" i="5"/>
  <c r="F1911" i="5"/>
  <c r="H1911" i="5"/>
  <c r="X1911" i="5"/>
  <c r="I1912" i="5"/>
  <c r="H1912" i="5"/>
  <c r="F1912" i="5"/>
  <c r="J1912" i="5"/>
  <c r="G1912" i="5"/>
  <c r="R1912" i="5"/>
  <c r="X1912" i="5"/>
  <c r="G1913" i="5"/>
  <c r="H1913" i="5"/>
  <c r="I1913" i="5"/>
  <c r="J1913" i="5"/>
  <c r="R1913" i="5"/>
  <c r="F1913" i="5"/>
  <c r="X1913" i="5"/>
  <c r="I1914" i="5"/>
  <c r="G1914" i="5"/>
  <c r="F1914" i="5"/>
  <c r="H1914" i="5"/>
  <c r="J1914" i="5"/>
  <c r="R1914" i="5"/>
  <c r="X1914" i="5"/>
  <c r="H1915" i="5"/>
  <c r="R1915" i="5"/>
  <c r="I1915" i="5"/>
  <c r="G1915" i="5"/>
  <c r="J1915" i="5"/>
  <c r="F1915" i="5"/>
  <c r="X1915" i="5"/>
  <c r="F1916" i="5"/>
  <c r="G1916" i="5"/>
  <c r="H1916" i="5"/>
  <c r="J1916" i="5"/>
  <c r="I1916" i="5"/>
  <c r="R1916" i="5"/>
  <c r="X1916" i="5"/>
  <c r="H1917" i="5"/>
  <c r="G1917" i="5"/>
  <c r="F1917" i="5"/>
  <c r="I1917" i="5"/>
  <c r="R1917" i="5"/>
  <c r="J1917" i="5"/>
  <c r="X1917" i="5"/>
  <c r="F1918" i="5"/>
  <c r="G1918" i="5"/>
  <c r="H1918" i="5"/>
  <c r="J1918" i="5"/>
  <c r="R1918" i="5"/>
  <c r="I1918" i="5"/>
  <c r="X1918" i="5"/>
  <c r="G1919" i="5"/>
  <c r="F1919" i="5"/>
  <c r="H1919" i="5"/>
  <c r="I1919" i="5"/>
  <c r="R1919" i="5"/>
  <c r="J1919" i="5"/>
  <c r="X1919" i="5"/>
  <c r="R1920" i="5"/>
  <c r="F1920" i="5"/>
  <c r="I1920" i="5"/>
  <c r="J1920" i="5"/>
  <c r="G1920" i="5"/>
  <c r="H1920" i="5"/>
  <c r="X1920" i="5"/>
  <c r="G1921" i="5"/>
  <c r="F1921" i="5"/>
  <c r="H1921" i="5"/>
  <c r="I1921" i="5"/>
  <c r="J1921" i="5"/>
  <c r="R1921" i="5"/>
  <c r="X1921" i="5"/>
  <c r="R1922" i="5"/>
  <c r="F1922" i="5"/>
  <c r="J1922" i="5"/>
  <c r="H1922" i="5"/>
  <c r="I1922" i="5"/>
  <c r="G1922" i="5"/>
  <c r="X1922" i="5"/>
  <c r="G1923" i="5"/>
  <c r="J1923" i="5"/>
  <c r="R1923" i="5"/>
  <c r="F1923" i="5"/>
  <c r="I1923" i="5"/>
  <c r="H1923" i="5"/>
  <c r="X1923" i="5"/>
  <c r="R1924" i="5"/>
  <c r="J1924" i="5"/>
  <c r="I1924" i="5"/>
  <c r="G1924" i="5"/>
  <c r="H1924" i="5"/>
  <c r="F1924" i="5"/>
  <c r="X1924" i="5"/>
  <c r="G1925" i="5"/>
  <c r="H1925" i="5"/>
  <c r="I1925" i="5"/>
  <c r="J1925" i="5"/>
  <c r="R1925" i="5"/>
  <c r="F1925" i="5"/>
  <c r="X1925" i="5"/>
  <c r="G1926" i="5"/>
  <c r="H1926" i="5"/>
  <c r="R1926" i="5"/>
  <c r="J1926" i="5"/>
  <c r="F1926" i="5"/>
  <c r="I1926" i="5"/>
  <c r="X1926" i="5"/>
  <c r="J1927" i="5"/>
  <c r="H1927" i="5"/>
  <c r="R1927" i="5"/>
  <c r="I1927" i="5"/>
  <c r="G1927" i="5"/>
  <c r="F1927" i="5"/>
  <c r="X1927" i="5"/>
  <c r="J1928" i="5"/>
  <c r="I1928" i="5"/>
  <c r="F1928" i="5"/>
  <c r="H1928" i="5"/>
  <c r="G1928" i="5"/>
  <c r="R1928" i="5"/>
  <c r="X1928" i="5"/>
  <c r="G1929" i="5"/>
  <c r="F1929" i="5"/>
  <c r="H1929" i="5"/>
  <c r="I1929" i="5"/>
  <c r="J1929" i="5"/>
  <c r="R1929" i="5"/>
  <c r="X1929" i="5"/>
  <c r="G1930" i="5"/>
  <c r="F1930" i="5"/>
  <c r="H1930" i="5"/>
  <c r="I1930" i="5"/>
  <c r="J1930" i="5"/>
  <c r="R1930" i="5"/>
  <c r="X1930" i="5"/>
  <c r="G1931" i="5"/>
  <c r="F1931" i="5"/>
  <c r="H1931" i="5"/>
  <c r="I1931" i="5"/>
  <c r="J1931" i="5"/>
  <c r="R1931" i="5"/>
  <c r="X1931" i="5"/>
  <c r="J1932" i="5"/>
  <c r="H1932" i="5"/>
  <c r="R1932" i="5"/>
  <c r="F1932" i="5"/>
  <c r="G1932" i="5"/>
  <c r="I1932" i="5"/>
  <c r="X1932" i="5"/>
  <c r="J1933" i="5"/>
  <c r="F1933" i="5"/>
  <c r="R1933" i="5"/>
  <c r="G1933" i="5"/>
  <c r="I1933" i="5"/>
  <c r="H1933" i="5"/>
  <c r="X1933" i="5"/>
  <c r="G1934" i="5"/>
  <c r="H1934" i="5"/>
  <c r="F1934" i="5"/>
  <c r="J1934" i="5"/>
  <c r="R1934" i="5"/>
  <c r="I1934" i="5"/>
  <c r="X1934" i="5"/>
  <c r="H1935" i="5"/>
  <c r="R1935" i="5"/>
  <c r="F1935" i="5"/>
  <c r="J1935" i="5"/>
  <c r="G1935" i="5"/>
  <c r="I1935" i="5"/>
  <c r="X1935" i="5"/>
  <c r="H1936" i="5"/>
  <c r="J1936" i="5"/>
  <c r="I1936" i="5"/>
  <c r="G1936" i="5"/>
  <c r="R1936" i="5"/>
  <c r="F1936" i="5"/>
  <c r="X1936" i="5"/>
  <c r="R1937" i="5"/>
  <c r="I1937" i="5"/>
  <c r="F1937" i="5"/>
  <c r="H1937" i="5"/>
  <c r="J1937" i="5"/>
  <c r="G1937" i="5"/>
  <c r="X1937" i="5"/>
  <c r="H1938" i="5"/>
  <c r="G1938" i="5"/>
  <c r="F1938" i="5"/>
  <c r="R1938" i="5"/>
  <c r="I1938" i="5"/>
  <c r="J1938" i="5"/>
  <c r="X1938" i="5"/>
  <c r="F1939" i="5"/>
  <c r="H1939" i="5"/>
  <c r="G1939" i="5"/>
  <c r="J1939" i="5"/>
  <c r="R1939" i="5"/>
  <c r="I1939" i="5"/>
  <c r="X1939" i="5"/>
  <c r="I1940" i="5"/>
  <c r="F1940" i="5"/>
  <c r="G1940" i="5"/>
  <c r="J1940" i="5"/>
  <c r="H1940" i="5"/>
  <c r="R1940" i="5"/>
  <c r="X1940" i="5"/>
  <c r="J1941" i="5"/>
  <c r="G1941" i="5"/>
  <c r="F1941" i="5"/>
  <c r="H1941" i="5"/>
  <c r="I1941" i="5"/>
  <c r="R1941" i="5"/>
  <c r="X1941" i="5"/>
  <c r="G1942" i="5"/>
  <c r="R1942" i="5"/>
  <c r="J1942" i="5"/>
  <c r="F1942" i="5"/>
  <c r="H1942" i="5"/>
  <c r="I1942" i="5"/>
  <c r="X1942" i="5"/>
  <c r="G1943" i="5"/>
  <c r="F1943" i="5"/>
  <c r="H1943" i="5"/>
  <c r="J1943" i="5"/>
  <c r="I1943" i="5"/>
  <c r="R1943" i="5"/>
  <c r="X1943" i="5"/>
  <c r="R1944" i="5"/>
  <c r="H1944" i="5"/>
  <c r="F1944" i="5"/>
  <c r="J1944" i="5"/>
  <c r="G1944" i="5"/>
  <c r="I1944" i="5"/>
  <c r="X1944" i="5"/>
  <c r="J1945" i="5"/>
  <c r="I1945" i="5"/>
  <c r="H1945" i="5"/>
  <c r="F1945" i="5"/>
  <c r="G1945" i="5"/>
  <c r="R1945" i="5"/>
  <c r="X1945" i="5"/>
  <c r="F1946" i="5"/>
  <c r="H1946" i="5"/>
  <c r="G1946" i="5"/>
  <c r="I1946" i="5"/>
  <c r="R1946" i="5"/>
  <c r="J1946" i="5"/>
  <c r="X1946" i="5"/>
  <c r="G1947" i="5"/>
  <c r="J1947" i="5"/>
  <c r="F1947" i="5"/>
  <c r="I1947" i="5"/>
  <c r="H1947" i="5"/>
  <c r="R1947" i="5"/>
  <c r="X1947" i="5"/>
  <c r="G1948" i="5"/>
  <c r="F1948" i="5"/>
  <c r="H1948" i="5"/>
  <c r="I1948" i="5"/>
  <c r="J1948" i="5"/>
  <c r="R1948" i="5"/>
  <c r="X1948" i="5"/>
  <c r="G1949" i="5"/>
  <c r="F1949" i="5"/>
  <c r="H1949" i="5"/>
  <c r="I1949" i="5"/>
  <c r="J1949" i="5"/>
  <c r="R1949" i="5"/>
  <c r="X1949" i="5"/>
  <c r="G1950" i="5"/>
  <c r="F1950" i="5"/>
  <c r="I1950" i="5"/>
  <c r="H1950" i="5"/>
  <c r="R1950" i="5"/>
  <c r="J1950" i="5"/>
  <c r="X1950" i="5"/>
  <c r="H1951" i="5"/>
  <c r="F1951" i="5"/>
  <c r="G1951" i="5"/>
  <c r="R1951" i="5"/>
  <c r="I1951" i="5"/>
  <c r="J1951" i="5"/>
  <c r="X1951" i="5"/>
  <c r="G1952" i="5"/>
  <c r="J1952" i="5"/>
  <c r="H1952" i="5"/>
  <c r="I1952" i="5"/>
  <c r="F1952" i="5"/>
  <c r="R1952" i="5"/>
  <c r="X1952" i="5"/>
  <c r="J1953" i="5"/>
  <c r="G1953" i="5"/>
  <c r="I1953" i="5"/>
  <c r="F1953" i="5"/>
  <c r="H1953" i="5"/>
  <c r="R1953" i="5"/>
  <c r="X1953" i="5"/>
  <c r="G1954" i="5"/>
  <c r="H1954" i="5"/>
  <c r="I1954" i="5"/>
  <c r="R1954" i="5"/>
  <c r="J1954" i="5"/>
  <c r="F1954" i="5"/>
  <c r="X1954" i="5"/>
  <c r="I1955" i="5"/>
  <c r="G1955" i="5"/>
  <c r="F1955" i="5"/>
  <c r="R1955" i="5"/>
  <c r="J1955" i="5"/>
  <c r="H1955" i="5"/>
  <c r="X1955" i="5"/>
  <c r="R1956" i="5"/>
  <c r="F1956" i="5"/>
  <c r="I1956" i="5"/>
  <c r="H1956" i="5"/>
  <c r="G1956" i="5"/>
  <c r="J1956" i="5"/>
  <c r="X1956" i="5"/>
  <c r="G1957" i="5"/>
  <c r="F1957" i="5"/>
  <c r="H1957" i="5"/>
  <c r="I1957" i="5"/>
  <c r="J1957" i="5"/>
  <c r="R1957" i="5"/>
  <c r="X1957" i="5"/>
  <c r="F1958" i="5"/>
  <c r="G1958" i="5"/>
  <c r="R1958" i="5"/>
  <c r="J1958" i="5"/>
  <c r="I1958" i="5"/>
  <c r="H1958" i="5"/>
  <c r="X1958" i="5"/>
  <c r="G1959" i="5"/>
  <c r="F1959" i="5"/>
  <c r="R1959" i="5"/>
  <c r="I1959" i="5"/>
  <c r="H1959" i="5"/>
  <c r="J1959" i="5"/>
  <c r="X1959" i="5"/>
  <c r="I1960" i="5"/>
  <c r="R1960" i="5"/>
  <c r="H1960" i="5"/>
  <c r="G1960" i="5"/>
  <c r="F1960" i="5"/>
  <c r="J1960" i="5"/>
  <c r="X1960" i="5"/>
  <c r="G1961" i="5"/>
  <c r="F1961" i="5"/>
  <c r="H1961" i="5"/>
  <c r="I1961" i="5"/>
  <c r="J1961" i="5"/>
  <c r="R1961" i="5"/>
  <c r="X1961" i="5"/>
  <c r="G1962" i="5"/>
  <c r="I1962" i="5"/>
  <c r="F1962" i="5"/>
  <c r="H1962" i="5"/>
  <c r="R1962" i="5"/>
  <c r="J1962" i="5"/>
  <c r="X1962" i="5"/>
  <c r="R1963" i="5"/>
  <c r="G1963" i="5"/>
  <c r="I1963" i="5"/>
  <c r="H1963" i="5"/>
  <c r="J1963" i="5"/>
  <c r="F1963" i="5"/>
  <c r="X1963" i="5"/>
  <c r="F1964" i="5"/>
  <c r="I1964" i="5"/>
  <c r="G1964" i="5"/>
  <c r="J1964" i="5"/>
  <c r="R1964" i="5"/>
  <c r="H1964" i="5"/>
  <c r="X1964" i="5"/>
  <c r="G1965" i="5"/>
  <c r="H1965" i="5"/>
  <c r="I1965" i="5"/>
  <c r="J1965" i="5"/>
  <c r="R1965" i="5"/>
  <c r="F1965" i="5"/>
  <c r="X1965" i="5"/>
  <c r="H1966" i="5"/>
  <c r="G1966" i="5"/>
  <c r="I1966" i="5"/>
  <c r="F1966" i="5"/>
  <c r="R1966" i="5"/>
  <c r="J1966" i="5"/>
  <c r="X1966" i="5"/>
  <c r="I1967" i="5"/>
  <c r="F1967" i="5"/>
  <c r="G1967" i="5"/>
  <c r="H1967" i="5"/>
  <c r="R1967" i="5"/>
  <c r="J1967" i="5"/>
  <c r="X1967" i="5"/>
  <c r="G1968" i="5"/>
  <c r="R1968" i="5"/>
  <c r="F1968" i="5"/>
  <c r="J1968" i="5"/>
  <c r="I1968" i="5"/>
  <c r="H1968" i="5"/>
  <c r="X1968" i="5"/>
  <c r="G1969" i="5"/>
  <c r="F1969" i="5"/>
  <c r="H1969" i="5"/>
  <c r="I1969" i="5"/>
  <c r="J1969" i="5"/>
  <c r="R1969" i="5"/>
  <c r="X1969" i="5"/>
  <c r="F1970" i="5"/>
  <c r="I1970" i="5"/>
  <c r="G1970" i="5"/>
  <c r="R1970" i="5"/>
  <c r="J1970" i="5"/>
  <c r="H1970" i="5"/>
  <c r="X1970" i="5"/>
  <c r="I1971" i="5"/>
  <c r="F1971" i="5"/>
  <c r="J1971" i="5"/>
  <c r="G1971" i="5"/>
  <c r="H1971" i="5"/>
  <c r="R1971" i="5"/>
  <c r="X1971" i="5"/>
  <c r="I1972" i="5"/>
  <c r="J1972" i="5"/>
  <c r="H1972" i="5"/>
  <c r="R1972" i="5"/>
  <c r="G1972" i="5"/>
  <c r="F1972" i="5"/>
  <c r="X1972" i="5"/>
  <c r="G1973" i="5"/>
  <c r="H1973" i="5"/>
  <c r="I1973" i="5"/>
  <c r="J1973" i="5"/>
  <c r="R1973" i="5"/>
  <c r="F1973" i="5"/>
  <c r="X1973" i="5"/>
  <c r="F1974" i="5"/>
  <c r="H1974" i="5"/>
  <c r="I1974" i="5"/>
  <c r="G1974" i="5"/>
  <c r="R1974" i="5"/>
  <c r="J1974" i="5"/>
  <c r="X1974" i="5"/>
  <c r="G1975" i="5"/>
  <c r="F1975" i="5"/>
  <c r="R1975" i="5"/>
  <c r="I1975" i="5"/>
  <c r="J1975" i="5"/>
  <c r="H1975" i="5"/>
  <c r="X1975" i="5"/>
  <c r="F1976" i="5"/>
  <c r="H1976" i="5"/>
  <c r="R1976" i="5"/>
  <c r="G1976" i="5"/>
  <c r="I1976" i="5"/>
  <c r="J1976" i="5"/>
  <c r="X1976" i="5"/>
  <c r="G1977" i="5"/>
  <c r="H1977" i="5"/>
  <c r="I1977" i="5"/>
  <c r="J1977" i="5"/>
  <c r="R1977" i="5"/>
  <c r="F1977" i="5"/>
  <c r="X1977" i="5"/>
  <c r="H1978" i="5"/>
  <c r="G1978" i="5"/>
  <c r="R1978" i="5"/>
  <c r="J1978" i="5"/>
  <c r="F1978" i="5"/>
  <c r="I1978" i="5"/>
  <c r="X1978" i="5"/>
  <c r="F1979" i="5"/>
  <c r="G1979" i="5"/>
  <c r="H1979" i="5"/>
  <c r="I1979" i="5"/>
  <c r="R1979" i="5"/>
  <c r="J1979" i="5"/>
  <c r="X1979" i="5"/>
  <c r="R1980" i="5"/>
  <c r="I1980" i="5"/>
  <c r="H1980" i="5"/>
  <c r="G1980" i="5"/>
  <c r="J1980" i="5"/>
  <c r="F1980" i="5"/>
  <c r="X1980" i="5"/>
  <c r="G1981" i="5"/>
  <c r="F1981" i="5"/>
  <c r="H1981" i="5"/>
  <c r="I1981" i="5"/>
  <c r="J1981" i="5"/>
  <c r="R1981" i="5"/>
  <c r="X1981" i="5"/>
  <c r="F1982" i="5"/>
  <c r="I1982" i="5"/>
  <c r="G1982" i="5"/>
  <c r="H1982" i="5"/>
  <c r="R1982" i="5"/>
  <c r="J1982" i="5"/>
  <c r="X1982" i="5"/>
  <c r="F1983" i="5"/>
  <c r="H1983" i="5"/>
  <c r="J1983" i="5"/>
  <c r="G1983" i="5"/>
  <c r="R1983" i="5"/>
  <c r="I1983" i="5"/>
  <c r="X1983" i="5"/>
  <c r="F1984" i="5"/>
  <c r="I1984" i="5"/>
  <c r="H1984" i="5"/>
  <c r="R1984" i="5"/>
  <c r="G1984" i="5"/>
  <c r="J1984" i="5"/>
  <c r="X1984" i="5"/>
  <c r="G1985" i="5"/>
  <c r="H1985" i="5"/>
  <c r="I1985" i="5"/>
  <c r="J1985" i="5"/>
  <c r="R1985" i="5"/>
  <c r="F1985" i="5"/>
  <c r="X1985" i="5"/>
  <c r="G1986" i="5"/>
  <c r="F1986" i="5"/>
  <c r="R1986" i="5"/>
  <c r="J1986" i="5"/>
  <c r="H1986" i="5"/>
  <c r="I1986" i="5"/>
  <c r="X1986" i="5"/>
  <c r="G1987" i="5"/>
  <c r="H1987" i="5"/>
  <c r="F1987" i="5"/>
  <c r="R1987" i="5"/>
  <c r="I1987" i="5"/>
  <c r="J1987" i="5"/>
  <c r="X1987" i="5"/>
  <c r="R1988" i="5"/>
  <c r="I1988" i="5"/>
  <c r="G1988" i="5"/>
  <c r="H1988" i="5"/>
  <c r="F1988" i="5"/>
  <c r="J1988" i="5"/>
  <c r="X1988" i="5"/>
  <c r="G1989" i="5"/>
  <c r="F1989" i="5"/>
  <c r="H1989" i="5"/>
  <c r="I1989" i="5"/>
  <c r="J1989" i="5"/>
  <c r="R1989" i="5"/>
  <c r="X1989" i="5"/>
  <c r="F1990" i="5"/>
  <c r="H1990" i="5"/>
  <c r="G1990" i="5"/>
  <c r="R1990" i="5"/>
  <c r="J1990" i="5"/>
  <c r="I1990" i="5"/>
  <c r="X1990" i="5"/>
  <c r="J1991" i="5"/>
  <c r="G1991" i="5"/>
  <c r="H1991" i="5"/>
  <c r="R1991" i="5"/>
  <c r="I1991" i="5"/>
  <c r="F1991" i="5"/>
  <c r="X1991" i="5"/>
  <c r="H1992" i="5"/>
  <c r="F1992" i="5"/>
  <c r="G1992" i="5"/>
  <c r="I1992" i="5"/>
  <c r="R1992" i="5"/>
  <c r="J1992" i="5"/>
  <c r="X1992" i="5"/>
  <c r="G1993" i="5"/>
  <c r="F1993" i="5"/>
  <c r="H1993" i="5"/>
  <c r="I1993" i="5"/>
  <c r="J1993" i="5"/>
  <c r="R1993" i="5"/>
  <c r="X1993" i="5"/>
  <c r="H1994" i="5"/>
  <c r="F1994" i="5"/>
  <c r="G1994" i="5"/>
  <c r="R1994" i="5"/>
  <c r="J1994" i="5"/>
  <c r="I1994" i="5"/>
  <c r="X1994" i="5"/>
  <c r="G1995" i="5"/>
  <c r="F1995" i="5"/>
  <c r="J1995" i="5"/>
  <c r="I1995" i="5"/>
  <c r="H1995" i="5"/>
  <c r="R1995" i="5"/>
  <c r="X1995" i="5"/>
  <c r="I1996" i="5"/>
  <c r="R1996" i="5"/>
  <c r="F1996" i="5"/>
  <c r="G1996" i="5"/>
  <c r="J1996" i="5"/>
  <c r="H1996" i="5"/>
  <c r="X1996" i="5"/>
  <c r="J1997" i="5"/>
  <c r="I1997" i="5"/>
  <c r="H1997" i="5"/>
  <c r="G1997" i="5"/>
  <c r="F1997" i="5"/>
  <c r="R1997" i="5"/>
  <c r="X1997" i="5"/>
  <c r="H1998" i="5"/>
  <c r="F1998" i="5"/>
  <c r="G1998" i="5"/>
  <c r="I1998" i="5"/>
  <c r="J1998" i="5"/>
  <c r="R1998" i="5"/>
  <c r="X1998" i="5"/>
  <c r="J1999" i="5"/>
  <c r="G1999" i="5"/>
  <c r="I1999" i="5"/>
  <c r="H1999" i="5"/>
  <c r="F1999" i="5"/>
  <c r="R1999" i="5"/>
  <c r="X1999" i="5"/>
  <c r="F2000" i="5"/>
  <c r="H2000" i="5"/>
  <c r="J2000" i="5"/>
  <c r="G2000" i="5"/>
  <c r="I2000" i="5"/>
  <c r="R2000" i="5"/>
  <c r="X2000" i="5"/>
  <c r="G2001" i="5"/>
  <c r="F2001" i="5"/>
  <c r="H2001" i="5"/>
  <c r="I2001" i="5"/>
  <c r="J2001" i="5"/>
  <c r="R2001" i="5"/>
  <c r="X2001" i="5"/>
  <c r="J2002" i="5"/>
  <c r="F2002" i="5"/>
  <c r="R2002" i="5"/>
  <c r="G2002" i="5"/>
  <c r="H2002" i="5"/>
  <c r="I2002" i="5"/>
  <c r="X2002" i="5"/>
  <c r="I2003" i="5"/>
  <c r="R2003" i="5"/>
  <c r="F2003" i="5"/>
  <c r="G2003" i="5"/>
  <c r="H2003" i="5"/>
  <c r="J2003" i="5"/>
  <c r="X2003" i="5"/>
  <c r="H2004" i="5"/>
  <c r="J2004" i="5"/>
  <c r="I2004" i="5"/>
  <c r="G2004" i="5"/>
  <c r="F2004" i="5"/>
  <c r="R2004" i="5"/>
  <c r="X2004" i="5"/>
  <c r="G2005" i="5"/>
  <c r="H2005" i="5"/>
  <c r="I2005" i="5"/>
  <c r="J2005" i="5"/>
  <c r="R2005" i="5"/>
  <c r="F2005" i="5"/>
  <c r="X2005" i="5"/>
  <c r="F2006" i="5"/>
  <c r="H2006" i="5"/>
  <c r="G2006" i="5"/>
  <c r="R2006" i="5"/>
  <c r="J2006" i="5"/>
  <c r="I2006" i="5"/>
  <c r="X2006" i="5"/>
  <c r="J2007" i="5"/>
  <c r="G2007" i="5"/>
  <c r="H2007" i="5"/>
  <c r="R2007" i="5"/>
  <c r="I2007" i="5"/>
  <c r="F2007" i="5"/>
  <c r="X2007" i="5"/>
  <c r="F2008" i="5"/>
  <c r="R2008" i="5"/>
  <c r="H2008" i="5"/>
  <c r="I2008" i="5"/>
  <c r="G2008" i="5"/>
  <c r="J2008" i="5"/>
  <c r="X2008" i="5"/>
  <c r="G2009" i="5"/>
  <c r="F2009" i="5"/>
  <c r="H2009" i="5"/>
  <c r="I2009" i="5"/>
  <c r="J2009" i="5"/>
  <c r="R2009" i="5"/>
  <c r="X2009" i="5"/>
  <c r="G2010" i="5"/>
  <c r="F2010" i="5"/>
  <c r="R2010" i="5"/>
  <c r="J2010" i="5"/>
  <c r="H2010" i="5"/>
  <c r="I2010" i="5"/>
  <c r="X2010" i="5"/>
  <c r="R2011" i="5"/>
  <c r="G2011" i="5"/>
  <c r="J2011" i="5"/>
  <c r="F2011" i="5"/>
  <c r="H2011" i="5"/>
  <c r="I2011" i="5"/>
  <c r="X2011" i="5"/>
  <c r="I2012" i="5"/>
  <c r="G2012" i="5"/>
  <c r="R2012" i="5"/>
  <c r="F2012" i="5"/>
  <c r="H2012" i="5"/>
  <c r="J2012" i="5"/>
  <c r="X2012" i="5"/>
  <c r="G2013" i="5"/>
  <c r="F2013" i="5"/>
  <c r="H2013" i="5"/>
  <c r="I2013" i="5"/>
  <c r="J2013" i="5"/>
  <c r="R2013" i="5"/>
  <c r="X2013" i="5"/>
  <c r="F2014" i="5"/>
  <c r="H2014" i="5"/>
  <c r="I2014" i="5"/>
  <c r="G2014" i="5"/>
  <c r="R2014" i="5"/>
  <c r="J2014" i="5"/>
  <c r="X2014" i="5"/>
  <c r="H2015" i="5"/>
  <c r="I2015" i="5"/>
  <c r="F2015" i="5"/>
  <c r="R2015" i="5"/>
  <c r="J2015" i="5"/>
  <c r="G2015" i="5"/>
  <c r="X2015" i="5"/>
  <c r="R2016" i="5"/>
  <c r="F2016" i="5"/>
  <c r="G2016" i="5"/>
  <c r="H2016" i="5"/>
  <c r="I2016" i="5"/>
  <c r="J2016" i="5"/>
  <c r="X2016" i="5"/>
  <c r="G2017" i="5"/>
  <c r="F2017" i="5"/>
  <c r="H2017" i="5"/>
  <c r="I2017" i="5"/>
  <c r="J2017" i="5"/>
  <c r="R2017" i="5"/>
  <c r="X2017" i="5"/>
  <c r="H2018" i="5"/>
  <c r="G2018" i="5"/>
  <c r="I2018" i="5"/>
  <c r="R2018" i="5"/>
  <c r="J2018" i="5"/>
  <c r="F2018" i="5"/>
  <c r="X2018" i="5"/>
  <c r="F2019" i="5"/>
  <c r="H2019" i="5"/>
  <c r="R2019" i="5"/>
  <c r="I2019" i="5"/>
  <c r="G2019" i="5"/>
  <c r="J2019" i="5"/>
  <c r="X2019" i="5"/>
  <c r="J2020" i="5"/>
  <c r="H2020" i="5"/>
  <c r="I2020" i="5"/>
  <c r="G2020" i="5"/>
  <c r="F2020" i="5"/>
  <c r="R2020" i="5"/>
  <c r="X2020" i="5"/>
  <c r="G2021" i="5"/>
  <c r="I2021" i="5"/>
  <c r="R2021" i="5"/>
  <c r="H2021" i="5"/>
  <c r="F2021" i="5"/>
  <c r="J2021" i="5"/>
  <c r="X2021" i="5"/>
  <c r="F2022" i="5"/>
  <c r="G2022" i="5"/>
  <c r="H2022" i="5"/>
  <c r="I2022" i="5"/>
  <c r="R2022" i="5"/>
  <c r="J2022" i="5"/>
  <c r="X2022" i="5"/>
  <c r="G2023" i="5"/>
  <c r="J2023" i="5"/>
  <c r="F2023" i="5"/>
  <c r="H2023" i="5"/>
  <c r="R2023" i="5"/>
  <c r="I2023" i="5"/>
  <c r="X2023" i="5"/>
  <c r="H2024" i="5"/>
  <c r="J2024" i="5"/>
  <c r="R2024" i="5"/>
  <c r="G2024" i="5"/>
  <c r="F2024" i="5"/>
  <c r="I2024" i="5"/>
  <c r="X2024" i="5"/>
  <c r="G2025" i="5"/>
  <c r="F2025" i="5"/>
  <c r="H2025" i="5"/>
  <c r="I2025" i="5"/>
  <c r="J2025" i="5"/>
  <c r="R2025" i="5"/>
  <c r="X2025" i="5"/>
  <c r="G2026" i="5"/>
  <c r="H2026" i="5"/>
  <c r="R2026" i="5"/>
  <c r="J2026" i="5"/>
  <c r="F2026" i="5"/>
  <c r="I2026" i="5"/>
  <c r="X2026" i="5"/>
  <c r="R2027" i="5"/>
  <c r="J2027" i="5"/>
  <c r="F2027" i="5"/>
  <c r="H2027" i="5"/>
  <c r="I2027" i="5"/>
  <c r="G2027" i="5"/>
  <c r="X2027" i="5"/>
  <c r="H2028" i="5"/>
  <c r="R2028" i="5"/>
  <c r="J2028" i="5"/>
  <c r="I2028" i="5"/>
  <c r="G2028" i="5"/>
  <c r="F2028" i="5"/>
  <c r="X2028" i="5"/>
  <c r="I2029" i="5"/>
  <c r="R2029" i="5"/>
  <c r="G2029" i="5"/>
  <c r="J2029" i="5"/>
  <c r="F2029" i="5"/>
  <c r="H2029" i="5"/>
  <c r="X2029" i="5"/>
  <c r="F2030" i="5"/>
  <c r="I2030" i="5"/>
  <c r="G2030" i="5"/>
  <c r="R2030" i="5"/>
  <c r="J2030" i="5"/>
  <c r="H2030" i="5"/>
  <c r="X2030" i="5"/>
  <c r="H2031" i="5"/>
  <c r="I2031" i="5"/>
  <c r="R2031" i="5"/>
  <c r="G2031" i="5"/>
  <c r="J2031" i="5"/>
  <c r="F2031" i="5"/>
  <c r="X2031" i="5"/>
  <c r="R2032" i="5"/>
  <c r="J2032" i="5"/>
  <c r="F2032" i="5"/>
  <c r="I2032" i="5"/>
  <c r="G2032" i="5"/>
  <c r="H2032" i="5"/>
  <c r="X2032" i="5"/>
  <c r="G2033" i="5"/>
  <c r="F2033" i="5"/>
  <c r="H2033" i="5"/>
  <c r="I2033" i="5"/>
  <c r="J2033" i="5"/>
  <c r="R2033" i="5"/>
  <c r="X2033" i="5"/>
  <c r="I2034" i="5"/>
  <c r="F2034" i="5"/>
  <c r="G2034" i="5"/>
  <c r="H2034" i="5"/>
  <c r="R2034" i="5"/>
  <c r="J2034" i="5"/>
  <c r="X2034" i="5"/>
  <c r="G2035" i="5"/>
  <c r="J2035" i="5"/>
  <c r="R2035" i="5"/>
  <c r="F2035" i="5"/>
  <c r="H2035" i="5"/>
  <c r="I2035" i="5"/>
  <c r="X2035" i="5"/>
  <c r="H2036" i="5"/>
  <c r="F2036" i="5"/>
  <c r="G2036" i="5"/>
  <c r="J2036" i="5"/>
  <c r="I2036" i="5"/>
  <c r="R2036" i="5"/>
  <c r="X2036" i="5"/>
  <c r="G2037" i="5"/>
  <c r="F2037" i="5"/>
  <c r="J2037" i="5"/>
  <c r="R2037" i="5"/>
  <c r="H2037" i="5"/>
  <c r="I2037" i="5"/>
  <c r="X2037" i="5"/>
  <c r="I2038" i="5"/>
  <c r="J2038" i="5"/>
  <c r="H2038" i="5"/>
  <c r="R2038" i="5"/>
  <c r="F2038" i="5"/>
  <c r="G2038" i="5"/>
  <c r="X2038" i="5"/>
  <c r="H2040" i="5"/>
  <c r="J2040" i="5"/>
  <c r="I2040" i="5"/>
  <c r="G2040" i="5"/>
  <c r="R2040" i="5"/>
  <c r="F2040" i="5"/>
  <c r="X2040" i="5"/>
  <c r="R2041" i="5"/>
  <c r="I2041" i="5"/>
  <c r="F2041" i="5"/>
  <c r="G2041" i="5"/>
  <c r="H2041" i="5"/>
  <c r="J2041" i="5"/>
  <c r="X2041" i="5"/>
  <c r="G2042" i="5"/>
  <c r="H2042" i="5"/>
  <c r="I2042" i="5"/>
  <c r="J2042" i="5"/>
  <c r="R2042" i="5"/>
  <c r="F2042" i="5"/>
  <c r="X2042" i="5"/>
  <c r="F2043" i="5"/>
  <c r="I2043" i="5"/>
  <c r="J2043" i="5"/>
  <c r="R2043" i="5"/>
  <c r="H2043" i="5"/>
  <c r="G2043" i="5"/>
  <c r="X2043" i="5"/>
  <c r="F2044" i="5"/>
  <c r="R2044" i="5"/>
  <c r="J2044" i="5"/>
  <c r="I2044" i="5"/>
  <c r="H2044" i="5"/>
  <c r="G2044" i="5"/>
  <c r="X2044" i="5"/>
  <c r="G2045" i="5"/>
  <c r="F2045" i="5"/>
  <c r="J2045" i="5"/>
  <c r="R2045" i="5"/>
  <c r="H2045" i="5"/>
  <c r="I2045" i="5"/>
  <c r="X2045" i="5"/>
  <c r="F2046" i="5"/>
  <c r="H2046" i="5"/>
  <c r="G2046" i="5"/>
  <c r="J2046" i="5"/>
  <c r="I2046" i="5"/>
  <c r="R2046" i="5"/>
  <c r="X2046" i="5"/>
  <c r="F2047" i="5"/>
  <c r="G2047" i="5"/>
  <c r="R2047" i="5"/>
  <c r="J2047" i="5"/>
  <c r="I2047" i="5"/>
  <c r="H2047" i="5"/>
  <c r="X2047" i="5"/>
  <c r="J2048" i="5"/>
  <c r="H2048" i="5"/>
  <c r="I2048" i="5"/>
  <c r="F2048" i="5"/>
  <c r="G2048" i="5"/>
  <c r="R2048" i="5"/>
  <c r="X2048" i="5"/>
  <c r="F2049" i="5"/>
  <c r="J2049" i="5"/>
  <c r="R2049" i="5"/>
  <c r="G2049" i="5"/>
  <c r="I2049" i="5"/>
  <c r="H2049" i="5"/>
  <c r="X2049" i="5"/>
  <c r="G2050" i="5"/>
  <c r="H2050" i="5"/>
  <c r="I2050" i="5"/>
  <c r="J2050" i="5"/>
  <c r="R2050" i="5"/>
  <c r="F2050" i="5"/>
  <c r="X2050" i="5"/>
  <c r="I2051" i="5"/>
  <c r="G2051" i="5"/>
  <c r="H2051" i="5"/>
  <c r="J2051" i="5"/>
  <c r="R2051" i="5"/>
  <c r="F2051" i="5"/>
  <c r="X2051" i="5"/>
  <c r="F2052" i="5"/>
  <c r="I2052" i="5"/>
  <c r="R2052" i="5"/>
  <c r="H2052" i="5"/>
  <c r="G2052" i="5"/>
  <c r="J2052" i="5"/>
  <c r="X2052" i="5"/>
  <c r="G2053" i="5"/>
  <c r="F2053" i="5"/>
  <c r="J2053" i="5"/>
  <c r="R2053" i="5"/>
  <c r="H2053" i="5"/>
  <c r="I2053" i="5"/>
  <c r="X2053" i="5"/>
  <c r="G2054" i="5"/>
  <c r="I2054" i="5"/>
  <c r="F2054" i="5"/>
  <c r="H2054" i="5"/>
  <c r="J2054" i="5"/>
  <c r="R2054" i="5"/>
  <c r="X2054" i="5"/>
  <c r="H2055" i="5"/>
  <c r="R2055" i="5"/>
  <c r="F2055" i="5"/>
  <c r="J2055" i="5"/>
  <c r="I2055" i="5"/>
  <c r="G2055" i="5"/>
  <c r="X2055" i="5"/>
  <c r="H2056" i="5"/>
  <c r="F2056" i="5"/>
  <c r="J2056" i="5"/>
  <c r="G2056" i="5"/>
  <c r="I2056" i="5"/>
  <c r="R2056" i="5"/>
  <c r="X2056" i="5"/>
  <c r="G2057" i="5"/>
  <c r="R2057" i="5"/>
  <c r="I2057" i="5"/>
  <c r="F2057" i="5"/>
  <c r="J2057" i="5"/>
  <c r="H2057" i="5"/>
  <c r="X2057" i="5"/>
  <c r="G2059" i="5"/>
  <c r="I2059" i="5"/>
  <c r="J2059" i="5"/>
  <c r="F2059" i="5"/>
  <c r="H2059" i="5"/>
  <c r="R2059" i="5"/>
  <c r="X2059" i="5"/>
  <c r="I2060" i="5"/>
  <c r="H2060" i="5"/>
  <c r="J2060" i="5"/>
  <c r="R2060" i="5"/>
  <c r="G2060" i="5"/>
  <c r="F2060" i="5"/>
  <c r="X2060" i="5"/>
  <c r="R2062" i="5"/>
  <c r="H2062" i="5"/>
  <c r="J2062" i="5"/>
  <c r="G2062" i="5"/>
  <c r="I2062" i="5"/>
  <c r="F2062" i="5"/>
  <c r="X2062" i="5"/>
  <c r="I2063" i="5"/>
  <c r="R2063" i="5"/>
  <c r="J2063" i="5"/>
  <c r="H2063" i="5"/>
  <c r="G2063" i="5"/>
  <c r="F2063" i="5"/>
  <c r="X2063" i="5"/>
  <c r="H2064" i="5"/>
  <c r="J2064" i="5"/>
  <c r="R2064" i="5"/>
  <c r="G2064" i="5"/>
  <c r="F2064" i="5"/>
  <c r="I2064" i="5"/>
  <c r="X2064" i="5"/>
  <c r="G2065" i="5"/>
  <c r="F2065" i="5"/>
  <c r="J2065" i="5"/>
  <c r="R2065" i="5"/>
  <c r="H2065" i="5"/>
  <c r="I2065" i="5"/>
  <c r="X2065" i="5"/>
  <c r="G2066" i="5"/>
  <c r="I2066" i="5"/>
  <c r="J2066" i="5"/>
  <c r="R2066" i="5"/>
  <c r="F2066" i="5"/>
  <c r="H2066" i="5"/>
  <c r="X2066" i="5"/>
  <c r="G2067" i="5"/>
  <c r="I2067" i="5"/>
  <c r="H2067" i="5"/>
  <c r="J2067" i="5"/>
  <c r="R2067" i="5"/>
  <c r="F2067" i="5"/>
  <c r="X2067" i="5"/>
  <c r="R2068" i="5"/>
  <c r="J2068" i="5"/>
  <c r="F2068" i="5"/>
  <c r="G2068" i="5"/>
  <c r="I2068" i="5"/>
  <c r="H2068" i="5"/>
  <c r="X2068" i="5"/>
  <c r="G2069" i="5"/>
  <c r="F2069" i="5"/>
  <c r="J2069" i="5"/>
  <c r="R2069" i="5"/>
  <c r="H2069" i="5"/>
  <c r="I2069" i="5"/>
  <c r="X2069" i="5"/>
  <c r="G2070" i="5"/>
  <c r="F2070" i="5"/>
  <c r="H2070" i="5"/>
  <c r="I2070" i="5"/>
  <c r="J2070" i="5"/>
  <c r="R2070" i="5"/>
  <c r="X2070" i="5"/>
  <c r="G2071" i="5"/>
  <c r="R2071" i="5"/>
  <c r="I2071" i="5"/>
  <c r="F2071" i="5"/>
  <c r="H2071" i="5"/>
  <c r="J2071" i="5"/>
  <c r="X2071" i="5"/>
  <c r="I2072" i="5"/>
  <c r="R2072" i="5"/>
  <c r="J2072" i="5"/>
  <c r="G2072" i="5"/>
  <c r="H2072" i="5"/>
  <c r="F2072" i="5"/>
  <c r="X2072" i="5"/>
  <c r="G2073" i="5"/>
  <c r="R2073" i="5"/>
  <c r="H2073" i="5"/>
  <c r="I2073" i="5"/>
  <c r="J2073" i="5"/>
  <c r="F2073" i="5"/>
  <c r="X2073" i="5"/>
  <c r="I2074" i="5"/>
  <c r="H2074" i="5"/>
  <c r="R2074" i="5"/>
  <c r="J2074" i="5"/>
  <c r="G2074" i="5"/>
  <c r="F2074" i="5"/>
  <c r="X2074" i="5"/>
  <c r="G2075" i="5"/>
  <c r="F2075" i="5"/>
  <c r="H2075" i="5"/>
  <c r="I2075" i="5"/>
  <c r="R2075" i="5"/>
  <c r="J2075" i="5"/>
  <c r="X2075" i="5"/>
  <c r="G2076" i="5"/>
  <c r="J2076" i="5"/>
  <c r="R2076" i="5"/>
  <c r="H2076" i="5"/>
  <c r="I2076" i="5"/>
  <c r="F2076" i="5"/>
  <c r="X2076" i="5"/>
  <c r="F2077" i="5"/>
  <c r="I2077" i="5"/>
  <c r="J2077" i="5"/>
  <c r="H2077" i="5"/>
  <c r="G2077" i="5"/>
  <c r="R2077" i="5"/>
  <c r="X2077" i="5"/>
  <c r="J2078" i="5"/>
  <c r="R2078" i="5"/>
  <c r="F2078" i="5"/>
  <c r="I2078" i="5"/>
  <c r="H2078" i="5"/>
  <c r="G2078" i="5"/>
  <c r="X2078" i="5"/>
  <c r="G2079" i="5"/>
  <c r="F2079" i="5"/>
  <c r="H2079" i="5"/>
  <c r="J2079" i="5"/>
  <c r="R2079" i="5"/>
  <c r="I2079" i="5"/>
  <c r="X2079" i="5"/>
  <c r="R2080" i="5"/>
  <c r="I2080" i="5"/>
  <c r="H2080" i="5"/>
  <c r="J2080" i="5"/>
  <c r="F2080" i="5"/>
  <c r="G2080" i="5"/>
  <c r="X2080" i="5"/>
  <c r="F2081" i="5"/>
  <c r="H2081" i="5"/>
  <c r="G2081" i="5"/>
  <c r="I2081" i="5"/>
  <c r="J2081" i="5"/>
  <c r="R2081" i="5"/>
  <c r="X2081" i="5"/>
  <c r="G2082" i="5"/>
  <c r="F2082" i="5"/>
  <c r="H2082" i="5"/>
  <c r="I2082" i="5"/>
  <c r="J2082" i="5"/>
  <c r="R2082" i="5"/>
  <c r="X2082" i="5"/>
  <c r="G2083" i="5"/>
  <c r="F2083" i="5"/>
  <c r="H2083" i="5"/>
  <c r="J2083" i="5"/>
  <c r="R2083" i="5"/>
  <c r="I2083" i="5"/>
  <c r="X2083" i="5"/>
  <c r="G2084" i="5"/>
  <c r="J2084" i="5"/>
  <c r="F2084" i="5"/>
  <c r="H2084" i="5"/>
  <c r="I2084" i="5"/>
  <c r="R2084" i="5"/>
  <c r="X2084" i="5"/>
  <c r="H2085" i="5"/>
  <c r="I2085" i="5"/>
  <c r="G2085" i="5"/>
  <c r="F2085" i="5"/>
  <c r="J2085" i="5"/>
  <c r="R2085" i="5"/>
  <c r="X2085" i="5"/>
  <c r="F2086" i="5"/>
  <c r="I2086" i="5"/>
  <c r="H2086" i="5"/>
  <c r="R2086" i="5"/>
  <c r="G2086" i="5"/>
  <c r="J2086" i="5"/>
  <c r="X2086" i="5"/>
  <c r="G2087" i="5"/>
  <c r="F2087" i="5"/>
  <c r="H2087" i="5"/>
  <c r="J2087" i="5"/>
  <c r="R2087" i="5"/>
  <c r="I2087" i="5"/>
  <c r="X2087" i="5"/>
  <c r="J2088" i="5"/>
  <c r="I2088" i="5"/>
  <c r="H2088" i="5"/>
  <c r="G2088" i="5"/>
  <c r="F2088" i="5"/>
  <c r="R2088" i="5"/>
  <c r="X2088" i="5"/>
  <c r="H2089" i="5"/>
  <c r="G2089" i="5"/>
  <c r="J2089" i="5"/>
  <c r="I2089" i="5"/>
  <c r="F2089" i="5"/>
  <c r="R2089" i="5"/>
  <c r="X2089" i="5"/>
  <c r="G2090" i="5"/>
  <c r="F2090" i="5"/>
  <c r="H2090" i="5"/>
  <c r="I2090" i="5"/>
  <c r="J2090" i="5"/>
  <c r="R2090" i="5"/>
  <c r="X2090" i="5"/>
  <c r="G2091" i="5"/>
  <c r="F2091" i="5"/>
  <c r="H2091" i="5"/>
  <c r="J2091" i="5"/>
  <c r="R2091" i="5"/>
  <c r="I2091" i="5"/>
  <c r="X2091" i="5"/>
  <c r="G2092" i="5"/>
  <c r="J2092" i="5"/>
  <c r="R2092" i="5"/>
  <c r="H2092" i="5"/>
  <c r="I2092" i="5"/>
  <c r="F2092" i="5"/>
  <c r="X2092" i="5"/>
  <c r="G2093" i="5"/>
  <c r="J2093" i="5"/>
  <c r="R2093" i="5"/>
  <c r="F2093" i="5"/>
  <c r="H2093" i="5"/>
  <c r="I2093" i="5"/>
  <c r="X2093" i="5"/>
  <c r="G2094" i="5"/>
  <c r="F2094" i="5"/>
  <c r="H2094" i="5"/>
  <c r="I2094" i="5"/>
  <c r="J2094" i="5"/>
  <c r="R2094" i="5"/>
  <c r="X2094" i="5"/>
  <c r="G2095" i="5"/>
  <c r="F2095" i="5"/>
  <c r="H2095" i="5"/>
  <c r="J2095" i="5"/>
  <c r="R2095" i="5"/>
  <c r="I2095" i="5"/>
  <c r="X2095" i="5"/>
  <c r="H2096" i="5"/>
  <c r="R2096" i="5"/>
  <c r="J2096" i="5"/>
  <c r="F2096" i="5"/>
  <c r="G2096" i="5"/>
  <c r="I2096" i="5"/>
  <c r="X2096" i="5"/>
  <c r="R2097" i="5"/>
  <c r="F2097" i="5"/>
  <c r="G2097" i="5"/>
  <c r="J2097" i="5"/>
  <c r="I2097" i="5"/>
  <c r="H2097" i="5"/>
  <c r="X2097" i="5"/>
  <c r="G2098" i="5"/>
  <c r="F2098" i="5"/>
  <c r="H2098" i="5"/>
  <c r="I2098" i="5"/>
  <c r="J2098" i="5"/>
  <c r="R2098" i="5"/>
  <c r="X2098" i="5"/>
  <c r="G2099" i="5"/>
  <c r="I2099" i="5"/>
  <c r="F2099" i="5"/>
  <c r="H2099" i="5"/>
  <c r="J2099" i="5"/>
  <c r="R2099" i="5"/>
  <c r="X2099" i="5"/>
  <c r="J2100" i="5"/>
  <c r="R2100" i="5"/>
  <c r="I2100" i="5"/>
  <c r="G2100" i="5"/>
  <c r="F2100" i="5"/>
  <c r="H2100" i="5"/>
  <c r="X2100" i="5"/>
  <c r="R2101" i="5"/>
  <c r="H2101" i="5"/>
  <c r="F2101" i="5"/>
  <c r="I2101" i="5"/>
  <c r="G2101" i="5"/>
  <c r="J2101" i="5"/>
  <c r="X2101" i="5"/>
  <c r="H2102" i="5"/>
  <c r="J2102" i="5"/>
  <c r="F2102" i="5"/>
  <c r="I2102" i="5"/>
  <c r="G2102" i="5"/>
  <c r="R2102" i="5"/>
  <c r="X2102" i="5"/>
  <c r="I2103" i="5"/>
  <c r="F2103" i="5"/>
  <c r="H2103" i="5"/>
  <c r="G2103" i="5"/>
  <c r="R2103" i="5"/>
  <c r="J2103" i="5"/>
  <c r="X2103" i="5"/>
  <c r="G2104" i="5"/>
  <c r="R2104" i="5"/>
  <c r="F2104" i="5"/>
  <c r="I2104" i="5"/>
  <c r="H2104" i="5"/>
  <c r="J2104" i="5"/>
  <c r="X2104" i="5"/>
  <c r="F2105" i="5"/>
  <c r="I2105" i="5"/>
  <c r="G2105" i="5"/>
  <c r="J2105" i="5"/>
  <c r="H2105" i="5"/>
  <c r="R2105" i="5"/>
  <c r="X2105" i="5"/>
  <c r="I2106" i="5"/>
  <c r="H2106" i="5"/>
  <c r="F2106" i="5"/>
  <c r="G2106" i="5"/>
  <c r="J2106" i="5"/>
  <c r="R2106" i="5"/>
  <c r="X2106" i="5"/>
  <c r="G2107" i="5"/>
  <c r="F2107" i="5"/>
  <c r="H2107" i="5"/>
  <c r="I2107" i="5"/>
  <c r="J2107" i="5"/>
  <c r="R2107" i="5"/>
  <c r="X2107" i="5"/>
  <c r="I2108" i="5"/>
  <c r="H2108" i="5"/>
  <c r="G2108" i="5"/>
  <c r="R2108" i="5"/>
  <c r="F2108" i="5"/>
  <c r="J2108" i="5"/>
  <c r="X2108" i="5"/>
  <c r="H2109" i="5"/>
  <c r="R2109" i="5"/>
  <c r="I2109" i="5"/>
  <c r="F2109" i="5"/>
  <c r="J2109" i="5"/>
  <c r="G2109" i="5"/>
  <c r="X2109" i="5"/>
  <c r="J2110" i="5"/>
  <c r="G2110" i="5"/>
  <c r="R2110" i="5"/>
  <c r="F2110" i="5"/>
  <c r="H2110" i="5"/>
  <c r="I2110" i="5"/>
  <c r="X2110" i="5"/>
  <c r="I2111" i="5"/>
  <c r="G2111" i="5"/>
  <c r="J2111" i="5"/>
  <c r="R2111" i="5"/>
  <c r="H2111" i="5"/>
  <c r="F2111" i="5"/>
  <c r="X2111" i="5"/>
  <c r="G2112" i="5"/>
  <c r="R2112" i="5"/>
  <c r="J2112" i="5"/>
  <c r="H2112" i="5"/>
  <c r="F2112" i="5"/>
  <c r="I2112" i="5"/>
  <c r="X2112" i="5"/>
  <c r="R2113" i="5"/>
  <c r="F2113" i="5"/>
  <c r="I2113" i="5"/>
  <c r="G2113" i="5"/>
  <c r="H2113" i="5"/>
  <c r="J2113" i="5"/>
  <c r="X2113" i="5"/>
  <c r="G2114" i="5"/>
  <c r="H2114" i="5"/>
  <c r="I2114" i="5"/>
  <c r="J2114" i="5"/>
  <c r="R2114" i="5"/>
  <c r="F2114" i="5"/>
  <c r="X2114" i="5"/>
  <c r="G2115" i="5"/>
  <c r="I2115" i="5"/>
  <c r="J2115" i="5"/>
  <c r="R2115" i="5"/>
  <c r="H2115" i="5"/>
  <c r="F2115" i="5"/>
  <c r="X2115" i="5"/>
  <c r="G2116" i="5"/>
  <c r="R2116" i="5"/>
  <c r="H2116" i="5"/>
  <c r="I2116" i="5"/>
  <c r="F2116" i="5"/>
  <c r="J2116" i="5"/>
  <c r="X2116" i="5"/>
  <c r="F2118" i="5"/>
  <c r="G2118" i="5"/>
  <c r="H2118" i="5"/>
  <c r="I2118" i="5"/>
  <c r="J2118" i="5"/>
  <c r="R2118" i="5"/>
  <c r="X2118" i="5"/>
  <c r="R2119" i="5"/>
  <c r="G2119" i="5"/>
  <c r="I2119" i="5"/>
  <c r="H2119" i="5"/>
  <c r="F2119" i="5"/>
  <c r="J2119" i="5"/>
  <c r="X2119" i="5"/>
  <c r="H2120" i="5"/>
  <c r="G2120" i="5"/>
  <c r="I2120" i="5"/>
  <c r="J2120" i="5"/>
  <c r="R2120" i="5"/>
  <c r="F2120" i="5"/>
  <c r="X2120" i="5"/>
  <c r="J2121" i="5"/>
  <c r="I2121" i="5"/>
  <c r="R2121" i="5"/>
  <c r="G2121" i="5"/>
  <c r="F2121" i="5"/>
  <c r="H2121" i="5"/>
  <c r="X2121" i="5"/>
  <c r="H2122" i="5"/>
  <c r="I2122" i="5"/>
  <c r="J2122" i="5"/>
  <c r="G2122" i="5"/>
  <c r="R2122" i="5"/>
  <c r="F2122" i="5"/>
  <c r="X2122" i="5"/>
  <c r="H2123" i="5"/>
  <c r="G2123" i="5"/>
  <c r="F2123" i="5"/>
  <c r="J2123" i="5"/>
  <c r="R2123" i="5"/>
  <c r="I2123" i="5"/>
  <c r="X2123" i="5"/>
  <c r="G2124" i="5"/>
  <c r="H2124" i="5"/>
  <c r="I2124" i="5"/>
  <c r="J2124" i="5"/>
  <c r="R2124" i="5"/>
  <c r="F2124" i="5"/>
  <c r="X2124" i="5"/>
  <c r="F2125" i="5"/>
  <c r="R2125" i="5"/>
  <c r="H2125" i="5"/>
  <c r="I2125" i="5"/>
  <c r="G2125" i="5"/>
  <c r="J2125" i="5"/>
  <c r="X2125" i="5"/>
  <c r="R2126" i="5"/>
  <c r="G2126" i="5"/>
  <c r="I2126" i="5"/>
  <c r="F2126" i="5"/>
  <c r="J2126" i="5"/>
  <c r="H2126" i="5"/>
  <c r="X2126" i="5"/>
  <c r="I2127" i="5"/>
  <c r="G2127" i="5"/>
  <c r="F2127" i="5"/>
  <c r="J2127" i="5"/>
  <c r="R2127" i="5"/>
  <c r="H2127" i="5"/>
  <c r="X2127" i="5"/>
  <c r="G2128" i="5"/>
  <c r="R2128" i="5"/>
  <c r="J2128" i="5"/>
  <c r="I2128" i="5"/>
  <c r="H2128" i="5"/>
  <c r="F2128" i="5"/>
  <c r="X2128" i="5"/>
  <c r="R2129" i="5"/>
  <c r="F2129" i="5"/>
  <c r="H2129" i="5"/>
  <c r="I2129" i="5"/>
  <c r="J2129" i="5"/>
  <c r="G2129" i="5"/>
  <c r="X2129" i="5"/>
  <c r="G2130" i="5"/>
  <c r="F2130" i="5"/>
  <c r="H2130" i="5"/>
  <c r="I2130" i="5"/>
  <c r="J2130" i="5"/>
  <c r="R2130" i="5"/>
  <c r="X2130" i="5"/>
  <c r="I2131" i="5"/>
  <c r="G2131" i="5"/>
  <c r="J2131" i="5"/>
  <c r="R2131" i="5"/>
  <c r="H2131" i="5"/>
  <c r="F2131" i="5"/>
  <c r="X2131" i="5"/>
  <c r="G2132" i="5"/>
  <c r="R2132" i="5"/>
  <c r="I2132" i="5"/>
  <c r="H2132" i="5"/>
  <c r="F2132" i="5"/>
  <c r="J2132" i="5"/>
  <c r="X2132" i="5"/>
  <c r="G2133" i="5"/>
  <c r="J2133" i="5"/>
  <c r="R2133" i="5"/>
  <c r="F2133" i="5"/>
  <c r="H2133" i="5"/>
  <c r="I2133" i="5"/>
  <c r="X2133" i="5"/>
  <c r="J2134" i="5"/>
  <c r="H2134" i="5"/>
  <c r="F2134" i="5"/>
  <c r="R2134" i="5"/>
  <c r="G2134" i="5"/>
  <c r="I2134" i="5"/>
  <c r="X2134" i="5"/>
  <c r="G2135" i="5"/>
  <c r="F2135" i="5"/>
  <c r="H2135" i="5"/>
  <c r="I2135" i="5"/>
  <c r="J2135" i="5"/>
  <c r="R2135" i="5"/>
  <c r="X2135" i="5"/>
  <c r="I2136" i="5"/>
  <c r="J2136" i="5"/>
  <c r="G2136" i="5"/>
  <c r="F2136" i="5"/>
  <c r="H2136" i="5"/>
  <c r="R2136" i="5"/>
  <c r="X2136" i="5"/>
  <c r="J2137" i="5"/>
  <c r="G2137" i="5"/>
  <c r="F2137" i="5"/>
  <c r="I2137" i="5"/>
  <c r="H2137" i="5"/>
  <c r="R2137" i="5"/>
  <c r="X2137" i="5"/>
  <c r="G2138" i="5"/>
  <c r="F2138" i="5"/>
  <c r="H2138" i="5"/>
  <c r="I2138" i="5"/>
  <c r="J2138" i="5"/>
  <c r="R2138" i="5"/>
  <c r="X2138" i="5"/>
  <c r="G2139" i="5"/>
  <c r="F2139" i="5"/>
  <c r="H2139" i="5"/>
  <c r="I2139" i="5"/>
  <c r="J2139" i="5"/>
  <c r="R2139" i="5"/>
  <c r="X2139" i="5"/>
  <c r="I2140" i="5"/>
  <c r="G2140" i="5"/>
  <c r="R2140" i="5"/>
  <c r="F2140" i="5"/>
  <c r="H2140" i="5"/>
  <c r="J2140" i="5"/>
  <c r="X2140" i="5"/>
  <c r="F2141" i="5"/>
  <c r="G2141" i="5"/>
  <c r="R2141" i="5"/>
  <c r="I2141" i="5"/>
  <c r="H2141" i="5"/>
  <c r="J2141" i="5"/>
  <c r="X2141" i="5"/>
  <c r="G2142" i="5"/>
  <c r="F2142" i="5"/>
  <c r="H2142" i="5"/>
  <c r="I2142" i="5"/>
  <c r="J2142" i="5"/>
  <c r="R2142" i="5"/>
  <c r="X2142" i="5"/>
  <c r="H2143" i="5"/>
  <c r="R2143" i="5"/>
  <c r="G2143" i="5"/>
  <c r="F2143" i="5"/>
  <c r="I2143" i="5"/>
  <c r="J2143" i="5"/>
  <c r="X2143" i="5"/>
  <c r="G2144" i="5"/>
  <c r="R2144" i="5"/>
  <c r="J2144" i="5"/>
  <c r="F2144" i="5"/>
  <c r="H2144" i="5"/>
  <c r="I2144" i="5"/>
  <c r="X2144" i="5"/>
  <c r="R2145" i="5"/>
  <c r="H2145" i="5"/>
  <c r="F2145" i="5"/>
  <c r="I2145" i="5"/>
  <c r="G2145" i="5"/>
  <c r="J2145" i="5"/>
  <c r="X2145" i="5"/>
  <c r="F2146" i="5"/>
  <c r="I2146" i="5"/>
  <c r="R2146" i="5"/>
  <c r="G2146" i="5"/>
  <c r="H2146" i="5"/>
  <c r="J2146" i="5"/>
  <c r="X2146" i="5"/>
  <c r="H2147" i="5"/>
  <c r="J2147" i="5"/>
  <c r="F2147" i="5"/>
  <c r="I2147" i="5"/>
  <c r="R2147" i="5"/>
  <c r="G2147" i="5"/>
  <c r="X2147" i="5"/>
  <c r="H2148" i="5"/>
  <c r="I2148" i="5"/>
  <c r="R2148" i="5"/>
  <c r="G2148" i="5"/>
  <c r="F2148" i="5"/>
  <c r="J2148" i="5"/>
  <c r="X2148" i="5"/>
  <c r="G2149" i="5"/>
  <c r="J2149" i="5"/>
  <c r="R2149" i="5"/>
  <c r="F2149" i="5"/>
  <c r="H2149" i="5"/>
  <c r="I2149" i="5"/>
  <c r="X2149" i="5"/>
  <c r="I2150" i="5"/>
  <c r="H2150" i="5"/>
  <c r="F2150" i="5"/>
  <c r="G2150" i="5"/>
  <c r="J2150" i="5"/>
  <c r="R2150" i="5"/>
  <c r="X2150" i="5"/>
  <c r="G2151" i="5"/>
  <c r="F2151" i="5"/>
  <c r="H2151" i="5"/>
  <c r="J2151" i="5"/>
  <c r="I2151" i="5"/>
  <c r="R2151" i="5"/>
  <c r="X2151" i="5"/>
  <c r="G2152" i="5"/>
  <c r="H2152" i="5"/>
  <c r="I2152" i="5"/>
  <c r="J2152" i="5"/>
  <c r="R2152" i="5"/>
  <c r="F2152" i="5"/>
  <c r="X2152" i="5"/>
  <c r="J2153" i="5"/>
  <c r="H2153" i="5"/>
  <c r="F2153" i="5"/>
  <c r="G2153" i="5"/>
  <c r="R2153" i="5"/>
  <c r="I2153" i="5"/>
  <c r="X2153" i="5"/>
  <c r="F2154" i="5"/>
  <c r="R2154" i="5"/>
  <c r="H2154" i="5"/>
  <c r="J2154" i="5"/>
  <c r="G2154" i="5"/>
  <c r="I2154" i="5"/>
  <c r="X2154" i="5"/>
  <c r="F2155" i="5"/>
  <c r="I2155" i="5"/>
  <c r="H2155" i="5"/>
  <c r="G2155" i="5"/>
  <c r="J2155" i="5"/>
  <c r="R2155" i="5"/>
  <c r="X2155" i="5"/>
  <c r="G2156" i="5"/>
  <c r="H2156" i="5"/>
  <c r="I2156" i="5"/>
  <c r="J2156" i="5"/>
  <c r="R2156" i="5"/>
  <c r="F2156" i="5"/>
  <c r="X2156" i="5"/>
  <c r="H2157" i="5"/>
  <c r="F2157" i="5"/>
  <c r="I2157" i="5"/>
  <c r="G2157" i="5"/>
  <c r="J2157" i="5"/>
  <c r="R2157" i="5"/>
  <c r="X2157" i="5"/>
  <c r="I2158" i="5"/>
  <c r="F2158" i="5"/>
  <c r="R2158" i="5"/>
  <c r="H2158" i="5"/>
  <c r="G2158" i="5"/>
  <c r="J2158" i="5"/>
  <c r="X2158" i="5"/>
  <c r="F2159" i="5"/>
  <c r="G2159" i="5"/>
  <c r="H2159" i="5"/>
  <c r="J2159" i="5"/>
  <c r="I2159" i="5"/>
  <c r="R2159" i="5"/>
  <c r="X2159" i="5"/>
  <c r="G2160" i="5"/>
  <c r="R2160" i="5"/>
  <c r="J2160" i="5"/>
  <c r="I2160" i="5"/>
  <c r="H2160" i="5"/>
  <c r="F2160" i="5"/>
  <c r="X2160" i="5"/>
  <c r="I2161" i="5"/>
  <c r="R2161" i="5"/>
  <c r="G2161" i="5"/>
  <c r="F2161" i="5"/>
  <c r="H2161" i="5"/>
  <c r="J2161" i="5"/>
  <c r="X2161" i="5"/>
  <c r="H2162" i="5"/>
  <c r="R2162" i="5"/>
  <c r="I2162" i="5"/>
  <c r="G2162" i="5"/>
  <c r="F2162" i="5"/>
  <c r="J2162" i="5"/>
  <c r="X2162" i="5"/>
  <c r="F2163" i="5"/>
  <c r="H2163" i="5"/>
  <c r="G2163" i="5"/>
  <c r="R2163" i="5"/>
  <c r="J2163" i="5"/>
  <c r="I2163" i="5"/>
  <c r="X2163" i="5"/>
  <c r="G2164" i="5"/>
  <c r="R2164" i="5"/>
  <c r="J2164" i="5"/>
  <c r="I2164" i="5"/>
  <c r="F2164" i="5"/>
  <c r="H2164" i="5"/>
  <c r="X2164" i="5"/>
  <c r="G2165" i="5"/>
  <c r="R2165" i="5"/>
  <c r="J2165" i="5"/>
  <c r="I2165" i="5"/>
  <c r="H2165" i="5"/>
  <c r="F2165" i="5"/>
  <c r="X2165" i="5"/>
  <c r="G2166" i="5"/>
  <c r="F2166" i="5"/>
  <c r="R2166" i="5"/>
  <c r="J2166" i="5"/>
  <c r="I2166" i="5"/>
  <c r="H2166" i="5"/>
  <c r="X2166" i="5"/>
  <c r="F2167" i="5"/>
  <c r="I2167" i="5"/>
  <c r="H2167" i="5"/>
  <c r="G2167" i="5"/>
  <c r="R2167" i="5"/>
  <c r="J2167" i="5"/>
  <c r="X2167" i="5"/>
  <c r="G2168" i="5"/>
  <c r="I2168" i="5"/>
  <c r="J2168" i="5"/>
  <c r="R2168" i="5"/>
  <c r="F2168" i="5"/>
  <c r="H2168" i="5"/>
  <c r="X2168" i="5"/>
  <c r="G2169" i="5"/>
  <c r="R2169" i="5"/>
  <c r="F2169" i="5"/>
  <c r="H2169" i="5"/>
  <c r="I2169" i="5"/>
  <c r="J2169" i="5"/>
  <c r="X2169" i="5"/>
  <c r="G2170" i="5"/>
  <c r="J2170" i="5"/>
  <c r="I2170" i="5"/>
  <c r="H2170" i="5"/>
  <c r="R2170" i="5"/>
  <c r="F2170" i="5"/>
  <c r="X2170" i="5"/>
  <c r="G2171" i="5"/>
  <c r="R2171" i="5"/>
  <c r="J2171" i="5"/>
  <c r="H2171" i="5"/>
  <c r="I2171" i="5"/>
  <c r="F2171" i="5"/>
  <c r="X2171" i="5"/>
  <c r="R2172" i="5"/>
  <c r="G2172" i="5"/>
  <c r="F2172" i="5"/>
  <c r="H2172" i="5"/>
  <c r="I2172" i="5"/>
  <c r="J2172" i="5"/>
  <c r="X2172" i="5"/>
  <c r="G2173" i="5"/>
  <c r="I2173" i="5"/>
  <c r="R2173" i="5"/>
  <c r="J2173" i="5"/>
  <c r="F2173" i="5"/>
  <c r="H2173" i="5"/>
  <c r="X2173" i="5"/>
  <c r="G2174" i="5"/>
  <c r="F2174" i="5"/>
  <c r="H2174" i="5"/>
  <c r="I2174" i="5"/>
  <c r="J2174" i="5"/>
  <c r="R2174" i="5"/>
  <c r="X2174" i="5"/>
  <c r="G2175" i="5"/>
  <c r="I2175" i="5"/>
  <c r="R2175" i="5"/>
  <c r="J2175" i="5"/>
  <c r="H2175" i="5"/>
  <c r="F2175" i="5"/>
  <c r="X2175" i="5"/>
  <c r="I2176" i="5"/>
  <c r="G2176" i="5"/>
  <c r="F2176" i="5"/>
  <c r="H2176" i="5"/>
  <c r="J2176" i="5"/>
  <c r="R2176" i="5"/>
  <c r="X2176" i="5"/>
  <c r="R2177" i="5"/>
  <c r="G2177" i="5"/>
  <c r="F2177" i="5"/>
  <c r="H2177" i="5"/>
  <c r="I2177" i="5"/>
  <c r="J2177" i="5"/>
  <c r="X2177" i="5"/>
  <c r="I2178" i="5"/>
  <c r="H2178" i="5"/>
  <c r="R2178" i="5"/>
  <c r="G2178" i="5"/>
  <c r="F2178" i="5"/>
  <c r="J2178" i="5"/>
  <c r="X2178" i="5"/>
  <c r="G2179" i="5"/>
  <c r="F2179" i="5"/>
  <c r="H2179" i="5"/>
  <c r="J2179" i="5"/>
  <c r="R2179" i="5"/>
  <c r="I2179" i="5"/>
  <c r="X2179" i="5"/>
  <c r="G2180" i="5"/>
  <c r="R2180" i="5"/>
  <c r="F2180" i="5"/>
  <c r="J2180" i="5"/>
  <c r="I2180" i="5"/>
  <c r="H2180" i="5"/>
  <c r="X2180" i="5"/>
  <c r="F2181" i="5"/>
  <c r="G2181" i="5"/>
  <c r="I2181" i="5"/>
  <c r="J2181" i="5"/>
  <c r="R2181" i="5"/>
  <c r="H2181" i="5"/>
  <c r="X2181" i="5"/>
  <c r="G2182" i="5"/>
  <c r="F2182" i="5"/>
  <c r="H2182" i="5"/>
  <c r="I2182" i="5"/>
  <c r="R2182" i="5"/>
  <c r="J2182" i="5"/>
  <c r="X2182" i="5"/>
  <c r="J2183" i="5"/>
  <c r="I2183" i="5"/>
  <c r="R2183" i="5"/>
  <c r="G2183" i="5"/>
  <c r="H2183" i="5"/>
  <c r="F2183" i="5"/>
  <c r="X2183" i="5"/>
  <c r="R2184" i="5"/>
  <c r="G2184" i="5"/>
  <c r="J2184" i="5"/>
  <c r="H2184" i="5"/>
  <c r="F2184" i="5"/>
  <c r="I2184" i="5"/>
  <c r="X2184" i="5"/>
  <c r="I2185" i="5"/>
  <c r="J2185" i="5"/>
  <c r="G2185" i="5"/>
  <c r="F2185" i="5"/>
  <c r="R2185" i="5"/>
  <c r="H2185" i="5"/>
  <c r="X2185" i="5"/>
  <c r="J2186" i="5"/>
  <c r="R2186" i="5"/>
  <c r="H2186" i="5"/>
  <c r="G2186" i="5"/>
  <c r="F2186" i="5"/>
  <c r="I2186" i="5"/>
  <c r="X2186" i="5"/>
  <c r="G2187" i="5"/>
  <c r="F2187" i="5"/>
  <c r="H2187" i="5"/>
  <c r="J2187" i="5"/>
  <c r="R2187" i="5"/>
  <c r="I2187" i="5"/>
  <c r="X2187" i="5"/>
  <c r="G2188" i="5"/>
  <c r="R2188" i="5"/>
  <c r="F2188" i="5"/>
  <c r="I2188" i="5"/>
  <c r="J2188" i="5"/>
  <c r="H2188" i="5"/>
  <c r="X2188" i="5"/>
  <c r="F2189" i="5"/>
  <c r="G2189" i="5"/>
  <c r="I2189" i="5"/>
  <c r="J2189" i="5"/>
  <c r="R2189" i="5"/>
  <c r="H2189" i="5"/>
  <c r="X2189" i="5"/>
  <c r="G2190" i="5"/>
  <c r="F2190" i="5"/>
  <c r="H2190" i="5"/>
  <c r="I2190" i="5"/>
  <c r="R2190" i="5"/>
  <c r="J2190" i="5"/>
  <c r="X2190" i="5"/>
  <c r="H2191" i="5"/>
  <c r="J2191" i="5"/>
  <c r="G2191" i="5"/>
  <c r="I2191" i="5"/>
  <c r="R2191" i="5"/>
  <c r="F2191" i="5"/>
  <c r="X2191" i="5"/>
  <c r="J2192" i="5"/>
  <c r="F2192" i="5"/>
  <c r="H2192" i="5"/>
  <c r="R2192" i="5"/>
  <c r="I2192" i="5"/>
  <c r="G2192" i="5"/>
  <c r="X2192" i="5"/>
  <c r="G2193" i="5"/>
  <c r="F2193" i="5"/>
  <c r="H2193" i="5"/>
  <c r="J2193" i="5"/>
  <c r="R2193" i="5"/>
  <c r="I2193" i="5"/>
  <c r="X2193" i="5"/>
  <c r="J2194" i="5"/>
  <c r="F2194" i="5"/>
  <c r="I2194" i="5"/>
  <c r="R2194" i="5"/>
  <c r="H2194" i="5"/>
  <c r="G2194" i="5"/>
  <c r="X2194" i="5"/>
  <c r="G2195" i="5"/>
  <c r="F2195" i="5"/>
  <c r="H2195" i="5"/>
  <c r="J2195" i="5"/>
  <c r="R2195" i="5"/>
  <c r="I2195" i="5"/>
  <c r="X2195" i="5"/>
  <c r="G2196" i="5"/>
  <c r="R2196" i="5"/>
  <c r="F2196" i="5"/>
  <c r="H2196" i="5"/>
  <c r="J2196" i="5"/>
  <c r="I2196" i="5"/>
  <c r="X2196" i="5"/>
  <c r="H2197" i="5"/>
  <c r="J2197" i="5"/>
  <c r="G2197" i="5"/>
  <c r="I2197" i="5"/>
  <c r="F2197" i="5"/>
  <c r="R2197" i="5"/>
  <c r="X2197" i="5"/>
  <c r="G2198" i="5"/>
  <c r="F2198" i="5"/>
  <c r="H2198" i="5"/>
  <c r="I2198" i="5"/>
  <c r="R2198" i="5"/>
  <c r="J2198" i="5"/>
  <c r="X2198" i="5"/>
  <c r="I2199" i="5"/>
  <c r="G2199" i="5"/>
  <c r="F2199" i="5"/>
  <c r="J2199" i="5"/>
  <c r="R2199" i="5"/>
  <c r="H2199" i="5"/>
  <c r="X2199" i="5"/>
  <c r="J2200" i="5"/>
  <c r="R2200" i="5"/>
  <c r="G2200" i="5"/>
  <c r="F2200" i="5"/>
  <c r="H2200" i="5"/>
  <c r="I2200" i="5"/>
  <c r="X2200" i="5"/>
  <c r="J2201" i="5"/>
  <c r="H2201" i="5"/>
  <c r="I2201" i="5"/>
  <c r="F2201" i="5"/>
  <c r="G2201" i="5"/>
  <c r="R2201" i="5"/>
  <c r="X2201" i="5"/>
  <c r="J2202" i="5"/>
  <c r="R2202" i="5"/>
  <c r="I2202" i="5"/>
  <c r="G2202" i="5"/>
  <c r="F2202" i="5"/>
  <c r="H2202" i="5"/>
  <c r="X2202" i="5"/>
  <c r="G2203" i="5"/>
  <c r="F2203" i="5"/>
  <c r="H2203" i="5"/>
  <c r="J2203" i="5"/>
  <c r="R2203" i="5"/>
  <c r="I2203" i="5"/>
  <c r="X2203" i="5"/>
  <c r="H2204" i="5"/>
  <c r="J2204" i="5"/>
  <c r="I2204" i="5"/>
  <c r="G2204" i="5"/>
  <c r="R2204" i="5"/>
  <c r="F2204" i="5"/>
  <c r="X2204" i="5"/>
  <c r="R2205" i="5"/>
  <c r="G2205" i="5"/>
  <c r="J2205" i="5"/>
  <c r="I2205" i="5"/>
  <c r="F2205" i="5"/>
  <c r="H2205" i="5"/>
  <c r="X2205" i="5"/>
  <c r="G2206" i="5"/>
  <c r="F2206" i="5"/>
  <c r="H2206" i="5"/>
  <c r="I2206" i="5"/>
  <c r="R2206" i="5"/>
  <c r="J2206" i="5"/>
  <c r="X2206" i="5"/>
  <c r="F2207" i="5"/>
  <c r="H2207" i="5"/>
  <c r="R2207" i="5"/>
  <c r="G2207" i="5"/>
  <c r="J2207" i="5"/>
  <c r="I2207" i="5"/>
  <c r="X2207" i="5"/>
  <c r="F2208" i="5"/>
  <c r="J2208" i="5"/>
  <c r="G2208" i="5"/>
  <c r="R2208" i="5"/>
  <c r="I2208" i="5"/>
  <c r="H2208" i="5"/>
  <c r="X2208" i="5"/>
  <c r="R2209" i="5"/>
  <c r="G2209" i="5"/>
  <c r="F2209" i="5"/>
  <c r="J2209" i="5"/>
  <c r="H2209" i="5"/>
  <c r="I2209" i="5"/>
  <c r="X2209" i="5"/>
  <c r="G2210" i="5"/>
  <c r="H2210" i="5"/>
  <c r="I2210" i="5"/>
  <c r="F2210" i="5"/>
  <c r="J2210" i="5"/>
  <c r="R2210" i="5"/>
  <c r="X2210" i="5"/>
  <c r="G2211" i="5"/>
  <c r="H2211" i="5"/>
  <c r="R2211" i="5"/>
  <c r="F2211" i="5"/>
  <c r="I2211" i="5"/>
  <c r="J2211" i="5"/>
  <c r="X2211" i="5"/>
  <c r="J2212" i="5"/>
  <c r="H2212" i="5"/>
  <c r="F2212" i="5"/>
  <c r="I2212" i="5"/>
  <c r="G2212" i="5"/>
  <c r="R2212" i="5"/>
  <c r="X2212" i="5"/>
  <c r="G2213" i="5"/>
  <c r="F2213" i="5"/>
  <c r="J2213" i="5"/>
  <c r="R2213" i="5"/>
  <c r="H2213" i="5"/>
  <c r="I2213" i="5"/>
  <c r="X2213" i="5"/>
  <c r="G2214" i="5"/>
  <c r="F2214" i="5"/>
  <c r="H2214" i="5"/>
  <c r="I2214" i="5"/>
  <c r="J2214" i="5"/>
  <c r="R2214" i="5"/>
  <c r="X2214" i="5"/>
  <c r="H2215" i="5"/>
  <c r="J2215" i="5"/>
  <c r="G2215" i="5"/>
  <c r="R2215" i="5"/>
  <c r="I2215" i="5"/>
  <c r="F2215" i="5"/>
  <c r="X2215" i="5"/>
  <c r="G2216" i="5"/>
  <c r="I2216" i="5"/>
  <c r="J2216" i="5"/>
  <c r="R2216" i="5"/>
  <c r="F2216" i="5"/>
  <c r="H2216" i="5"/>
  <c r="X2216" i="5"/>
  <c r="G2217" i="5"/>
  <c r="R2217" i="5"/>
  <c r="F2217" i="5"/>
  <c r="H2217" i="5"/>
  <c r="I2217" i="5"/>
  <c r="J2217" i="5"/>
  <c r="X2217" i="5"/>
  <c r="I2218" i="5"/>
  <c r="F2218" i="5"/>
  <c r="G2218" i="5"/>
  <c r="R2218" i="5"/>
  <c r="H2218" i="5"/>
  <c r="J2218" i="5"/>
  <c r="X2218" i="5"/>
  <c r="R2219" i="5"/>
  <c r="H2219" i="5"/>
  <c r="G2219" i="5"/>
  <c r="J2219" i="5"/>
  <c r="F2219" i="5"/>
  <c r="I2219" i="5"/>
  <c r="X2219" i="5"/>
  <c r="H2220" i="5"/>
  <c r="F2220" i="5"/>
  <c r="G2220" i="5"/>
  <c r="R2220" i="5"/>
  <c r="J2220" i="5"/>
  <c r="I2220" i="5"/>
  <c r="X2220" i="5"/>
  <c r="I2221" i="5"/>
  <c r="H2221" i="5"/>
  <c r="G2221" i="5"/>
  <c r="F2221" i="5"/>
  <c r="R2221" i="5"/>
  <c r="J2221" i="5"/>
  <c r="X2221" i="5"/>
  <c r="H2222" i="5"/>
  <c r="G2222" i="5"/>
  <c r="F2222" i="5"/>
  <c r="I2222" i="5"/>
  <c r="J2222" i="5"/>
  <c r="R2222" i="5"/>
  <c r="X2222" i="5"/>
  <c r="G2223" i="5"/>
  <c r="F2223" i="5"/>
  <c r="J2223" i="5"/>
  <c r="R2223" i="5"/>
  <c r="H2223" i="5"/>
  <c r="I2223" i="5"/>
  <c r="X2223" i="5"/>
  <c r="F2224" i="5"/>
  <c r="J2224" i="5"/>
  <c r="I2224" i="5"/>
  <c r="H2224" i="5"/>
  <c r="R2224" i="5"/>
  <c r="G2224" i="5"/>
  <c r="X2224" i="5"/>
  <c r="F2225" i="5"/>
  <c r="G2225" i="5"/>
  <c r="H2225" i="5"/>
  <c r="I2225" i="5"/>
  <c r="J2225" i="5"/>
  <c r="R2225" i="5"/>
  <c r="X2225" i="5"/>
  <c r="H2226" i="5"/>
  <c r="G2226" i="5"/>
  <c r="F2226" i="5"/>
  <c r="I2226" i="5"/>
  <c r="J2226" i="5"/>
  <c r="R2226" i="5"/>
  <c r="X2226" i="5"/>
  <c r="G2227" i="5"/>
  <c r="F2227" i="5"/>
  <c r="J2227" i="5"/>
  <c r="R2227" i="5"/>
  <c r="H2227" i="5"/>
  <c r="I2227" i="5"/>
  <c r="X2227" i="5"/>
  <c r="R2228" i="5"/>
  <c r="J2228" i="5"/>
  <c r="H2228" i="5"/>
  <c r="I2228" i="5"/>
  <c r="G2228" i="5"/>
  <c r="F2228" i="5"/>
  <c r="X2228" i="5"/>
  <c r="R2229" i="5"/>
  <c r="G2229" i="5"/>
  <c r="F2229" i="5"/>
  <c r="H2229" i="5"/>
  <c r="I2229" i="5"/>
  <c r="J2229" i="5"/>
  <c r="X2229" i="5"/>
  <c r="G2230" i="5"/>
  <c r="F2230" i="5"/>
  <c r="H2230" i="5"/>
  <c r="I2230" i="5"/>
  <c r="J2230" i="5"/>
  <c r="R2230" i="5"/>
  <c r="X2230" i="5"/>
  <c r="G2231" i="5"/>
  <c r="F2231" i="5"/>
  <c r="H2231" i="5"/>
  <c r="J2231" i="5"/>
  <c r="R2231" i="5"/>
  <c r="I2231" i="5"/>
  <c r="X2231" i="5"/>
  <c r="F2232" i="5"/>
  <c r="G2232" i="5"/>
  <c r="I2232" i="5"/>
  <c r="R2232" i="5"/>
  <c r="J2232" i="5"/>
  <c r="H2232" i="5"/>
  <c r="X2232" i="5"/>
  <c r="G2233" i="5"/>
  <c r="F2233" i="5"/>
  <c r="R2233" i="5"/>
  <c r="H2233" i="5"/>
  <c r="I2233" i="5"/>
  <c r="J2233" i="5"/>
  <c r="X2233" i="5"/>
  <c r="G2234" i="5"/>
  <c r="F2234" i="5"/>
  <c r="H2234" i="5"/>
  <c r="I2234" i="5"/>
  <c r="J2234" i="5"/>
  <c r="R2234" i="5"/>
  <c r="X2234" i="5"/>
  <c r="G2235" i="5"/>
  <c r="R2235" i="5"/>
  <c r="J2235" i="5"/>
  <c r="F2235" i="5"/>
  <c r="H2235" i="5"/>
  <c r="I2235" i="5"/>
  <c r="X2235" i="5"/>
  <c r="J2236" i="5"/>
  <c r="R2236" i="5"/>
  <c r="G2236" i="5"/>
  <c r="H2236" i="5"/>
  <c r="F2236" i="5"/>
  <c r="I2236" i="5"/>
  <c r="X2236" i="5"/>
  <c r="G2237" i="5"/>
  <c r="F2237" i="5"/>
  <c r="R2237" i="5"/>
  <c r="H2237" i="5"/>
  <c r="I2237" i="5"/>
  <c r="J2237" i="5"/>
  <c r="X2237" i="5"/>
  <c r="AB2238" i="5"/>
  <c r="R2239" i="5"/>
  <c r="H2239" i="5"/>
  <c r="J2239" i="5"/>
  <c r="F2239" i="5"/>
  <c r="I2239" i="5"/>
  <c r="G2239" i="5"/>
  <c r="X2239" i="5"/>
  <c r="F2240" i="5"/>
  <c r="G2240" i="5"/>
  <c r="J2240" i="5"/>
  <c r="R2240" i="5"/>
  <c r="H2240" i="5"/>
  <c r="I2240" i="5"/>
  <c r="X2240" i="5"/>
  <c r="R2241" i="5"/>
  <c r="G2241" i="5"/>
  <c r="H2241" i="5"/>
  <c r="I2241" i="5"/>
  <c r="J2241" i="5"/>
  <c r="F2241" i="5"/>
  <c r="X2241" i="5"/>
  <c r="AB2242" i="5"/>
  <c r="G2243" i="5"/>
  <c r="I2243" i="5"/>
  <c r="R2243" i="5"/>
  <c r="H2243" i="5"/>
  <c r="J2243" i="5"/>
  <c r="F2243" i="5"/>
  <c r="X2243" i="5"/>
  <c r="I2244" i="5"/>
  <c r="F2244" i="5"/>
  <c r="R2244" i="5"/>
  <c r="G2244" i="5"/>
  <c r="H2244" i="5"/>
  <c r="J2244" i="5"/>
  <c r="X2244" i="5"/>
  <c r="H2245" i="5"/>
  <c r="J2245" i="5"/>
  <c r="R2245" i="5"/>
  <c r="G2245" i="5"/>
  <c r="F2245" i="5"/>
  <c r="I2245" i="5"/>
  <c r="X2245" i="5"/>
  <c r="F2246" i="5"/>
  <c r="H2246" i="5"/>
  <c r="G2246" i="5"/>
  <c r="I2246" i="5"/>
  <c r="J2246" i="5"/>
  <c r="R2246" i="5"/>
  <c r="X2246" i="5"/>
  <c r="I2247" i="5"/>
  <c r="H2247" i="5"/>
  <c r="R2247" i="5"/>
  <c r="F2247" i="5"/>
  <c r="G2247" i="5"/>
  <c r="J2247" i="5"/>
  <c r="X2247" i="5"/>
  <c r="H2248" i="5"/>
  <c r="R2248" i="5"/>
  <c r="F2248" i="5"/>
  <c r="G2248" i="5"/>
  <c r="I2248" i="5"/>
  <c r="J2248" i="5"/>
  <c r="X2248" i="5"/>
  <c r="R2249" i="5"/>
  <c r="H2249" i="5"/>
  <c r="G2249" i="5"/>
  <c r="I2249" i="5"/>
  <c r="F2249" i="5"/>
  <c r="J2249" i="5"/>
  <c r="X2249" i="5"/>
  <c r="H2250" i="5"/>
  <c r="F2250" i="5"/>
  <c r="G2250" i="5"/>
  <c r="I2250" i="5"/>
  <c r="J2250" i="5"/>
  <c r="R2250" i="5"/>
  <c r="X2250" i="5"/>
  <c r="F2251" i="5"/>
  <c r="H2251" i="5"/>
  <c r="I2251" i="5"/>
  <c r="G2251" i="5"/>
  <c r="J2251" i="5"/>
  <c r="R2251" i="5"/>
  <c r="X2251" i="5"/>
  <c r="I2252" i="5"/>
  <c r="H2252" i="5"/>
  <c r="G2252" i="5"/>
  <c r="R2252" i="5"/>
  <c r="F2252" i="5"/>
  <c r="J2252" i="5"/>
  <c r="X2252" i="5"/>
  <c r="G2253" i="5"/>
  <c r="F2253" i="5"/>
  <c r="R2253" i="5"/>
  <c r="H2253" i="5"/>
  <c r="I2253" i="5"/>
  <c r="J2253" i="5"/>
  <c r="X2253" i="5"/>
  <c r="G2254" i="5"/>
  <c r="I2254" i="5"/>
  <c r="F2254" i="5"/>
  <c r="H2254" i="5"/>
  <c r="J2254" i="5"/>
  <c r="R2254" i="5"/>
  <c r="X2254" i="5"/>
  <c r="F2255" i="5"/>
  <c r="G2255" i="5"/>
  <c r="R2255" i="5"/>
  <c r="H2255" i="5"/>
  <c r="J2255" i="5"/>
  <c r="I2255" i="5"/>
  <c r="X2255" i="5"/>
  <c r="G2256" i="5"/>
  <c r="J2256" i="5"/>
  <c r="R2256" i="5"/>
  <c r="F2256" i="5"/>
  <c r="I2256" i="5"/>
  <c r="H2256" i="5"/>
  <c r="X2256" i="5"/>
  <c r="G2257" i="5"/>
  <c r="H2257" i="5"/>
  <c r="I2257" i="5"/>
  <c r="R2257" i="5"/>
  <c r="J2257" i="5"/>
  <c r="F2257" i="5"/>
  <c r="X2257" i="5"/>
  <c r="R2258" i="5"/>
  <c r="J2258" i="5"/>
  <c r="H2258" i="5"/>
  <c r="G2258" i="5"/>
  <c r="F2258" i="5"/>
  <c r="I2258" i="5"/>
  <c r="X2258" i="5"/>
  <c r="AB2259" i="5"/>
  <c r="G2260" i="5"/>
  <c r="J2260" i="5"/>
  <c r="F2260" i="5"/>
  <c r="H2260" i="5"/>
  <c r="I2260" i="5"/>
  <c r="R2260" i="5"/>
  <c r="X2260" i="5"/>
  <c r="G2261" i="5"/>
  <c r="F2261" i="5"/>
  <c r="I2261" i="5"/>
  <c r="H2261" i="5"/>
  <c r="J2261" i="5"/>
  <c r="R2261" i="5"/>
  <c r="X2261" i="5"/>
  <c r="I2262" i="5"/>
  <c r="H2262" i="5"/>
  <c r="F2262" i="5"/>
  <c r="G2262" i="5"/>
  <c r="J2262" i="5"/>
  <c r="R2262" i="5"/>
  <c r="X2262" i="5"/>
  <c r="G2263" i="5"/>
  <c r="I2263" i="5"/>
  <c r="H2263" i="5"/>
  <c r="J2263" i="5"/>
  <c r="R2263" i="5"/>
  <c r="F2263" i="5"/>
  <c r="X2263" i="5"/>
  <c r="I2264" i="5"/>
  <c r="F2264" i="5"/>
  <c r="R2264" i="5"/>
  <c r="H2264" i="5"/>
  <c r="G2264" i="5"/>
  <c r="J2264" i="5"/>
  <c r="X2264" i="5"/>
  <c r="R2265" i="5"/>
  <c r="H2265" i="5"/>
  <c r="I2265" i="5"/>
  <c r="F2265" i="5"/>
  <c r="G2265" i="5"/>
  <c r="J2265" i="5"/>
  <c r="X2265" i="5"/>
  <c r="AB2266" i="5"/>
  <c r="H2267" i="5"/>
  <c r="I2267" i="5"/>
  <c r="G2267" i="5"/>
  <c r="F2267" i="5"/>
  <c r="R2267" i="5"/>
  <c r="J2267" i="5"/>
  <c r="X2267" i="5"/>
  <c r="AB2268" i="5"/>
  <c r="AB2269" i="5"/>
  <c r="G2270" i="5"/>
  <c r="I2270" i="5"/>
  <c r="R2270" i="5"/>
  <c r="J2270" i="5"/>
  <c r="F2270" i="5"/>
  <c r="H2270" i="5"/>
  <c r="X2270" i="5"/>
  <c r="G2271" i="5"/>
  <c r="F2271" i="5"/>
  <c r="H2271" i="5"/>
  <c r="I2271" i="5"/>
  <c r="J2271" i="5"/>
  <c r="R2271" i="5"/>
  <c r="X2271" i="5"/>
  <c r="J2272" i="5"/>
  <c r="G2272" i="5"/>
  <c r="F2272" i="5"/>
  <c r="H2272" i="5"/>
  <c r="R2272" i="5"/>
  <c r="I2272" i="5"/>
  <c r="X2272" i="5"/>
  <c r="I2273" i="5"/>
  <c r="G2273" i="5"/>
  <c r="R2273" i="5"/>
  <c r="J2273" i="5"/>
  <c r="H2273" i="5"/>
  <c r="F2273" i="5"/>
  <c r="X2273" i="5"/>
  <c r="G2274" i="5"/>
  <c r="F2274" i="5"/>
  <c r="H2274" i="5"/>
  <c r="J2274" i="5"/>
  <c r="R2274" i="5"/>
  <c r="I2274" i="5"/>
  <c r="X2274" i="5"/>
  <c r="AB2275" i="5"/>
  <c r="AB2276" i="5"/>
  <c r="H2277" i="5"/>
  <c r="G2277" i="5"/>
  <c r="I2277" i="5"/>
  <c r="J2277" i="5"/>
  <c r="R2277" i="5"/>
  <c r="F2277" i="5"/>
  <c r="X2277" i="5"/>
  <c r="AB2278" i="5"/>
  <c r="R2279" i="5"/>
  <c r="H2279" i="5"/>
  <c r="I2279" i="5"/>
  <c r="F2279" i="5"/>
  <c r="J2279" i="5"/>
  <c r="G2279" i="5"/>
  <c r="X2279" i="5"/>
  <c r="I2280" i="5"/>
  <c r="G2280" i="5"/>
  <c r="H2280" i="5"/>
  <c r="F2280" i="5"/>
  <c r="J2280" i="5"/>
  <c r="R2280" i="5"/>
  <c r="X2280" i="5"/>
  <c r="F2281" i="5"/>
  <c r="G2281" i="5"/>
  <c r="H2281" i="5"/>
  <c r="I2281" i="5"/>
  <c r="J2281" i="5"/>
  <c r="R2281" i="5"/>
  <c r="X2281" i="5"/>
  <c r="R2282" i="5"/>
  <c r="G2282" i="5"/>
  <c r="J2282" i="5"/>
  <c r="F2282" i="5"/>
  <c r="H2282" i="5"/>
  <c r="I2282" i="5"/>
  <c r="X2282" i="5"/>
  <c r="AB2283" i="5"/>
  <c r="AB2284" i="5"/>
  <c r="H2285" i="5"/>
  <c r="G2285" i="5"/>
  <c r="I2285" i="5"/>
  <c r="J2285" i="5"/>
  <c r="R2285" i="5"/>
  <c r="F2285" i="5"/>
  <c r="X2285" i="5"/>
  <c r="H2286" i="5"/>
  <c r="F2286" i="5"/>
  <c r="R2286" i="5"/>
  <c r="I2286" i="5"/>
  <c r="G2286" i="5"/>
  <c r="J2286" i="5"/>
  <c r="X2286" i="5"/>
  <c r="J2287" i="5"/>
  <c r="R2287" i="5"/>
  <c r="F2287" i="5"/>
  <c r="H2287" i="5"/>
  <c r="I2287" i="5"/>
  <c r="G2287" i="5"/>
  <c r="X2287" i="5"/>
  <c r="I2288" i="5"/>
  <c r="J2288" i="5"/>
  <c r="G2288" i="5"/>
  <c r="H2288" i="5"/>
  <c r="R2288" i="5"/>
  <c r="F2288" i="5"/>
  <c r="X2288" i="5"/>
  <c r="G2289" i="5"/>
  <c r="J2289" i="5"/>
  <c r="I2289" i="5"/>
  <c r="R2289" i="5"/>
  <c r="F2289" i="5"/>
  <c r="H2289" i="5"/>
  <c r="X2289" i="5"/>
  <c r="I2290" i="5"/>
  <c r="G2290" i="5"/>
  <c r="J2290" i="5"/>
  <c r="H2290" i="5"/>
  <c r="F2290" i="5"/>
  <c r="R2290" i="5"/>
  <c r="X2290" i="5"/>
  <c r="F2291" i="5"/>
  <c r="G2291" i="5"/>
  <c r="J2291" i="5"/>
  <c r="H2291" i="5"/>
  <c r="I2291" i="5"/>
  <c r="R2291" i="5"/>
  <c r="X2291" i="5"/>
  <c r="J2292" i="5"/>
  <c r="G2292" i="5"/>
  <c r="H2292" i="5"/>
  <c r="F2292" i="5"/>
  <c r="I2292" i="5"/>
  <c r="R2292" i="5"/>
  <c r="X2292" i="5"/>
  <c r="G2293" i="5"/>
  <c r="R2293" i="5"/>
  <c r="H2293" i="5"/>
  <c r="I2293" i="5"/>
  <c r="F2293" i="5"/>
  <c r="J2293" i="5"/>
  <c r="X2293" i="5"/>
  <c r="R2294" i="5"/>
  <c r="G2294" i="5"/>
  <c r="J2294" i="5"/>
  <c r="H2294" i="5"/>
  <c r="F2294" i="5"/>
  <c r="I2294" i="5"/>
  <c r="X2294" i="5"/>
  <c r="J2295" i="5"/>
  <c r="G2295" i="5"/>
  <c r="H2295" i="5"/>
  <c r="I2295" i="5"/>
  <c r="R2295" i="5"/>
  <c r="F2295" i="5"/>
  <c r="X2295" i="5"/>
  <c r="AB2296" i="5"/>
  <c r="G2297" i="5"/>
  <c r="F2297" i="5"/>
  <c r="H2297" i="5"/>
  <c r="I2297" i="5"/>
  <c r="J2297" i="5"/>
  <c r="R2297" i="5"/>
  <c r="X2297" i="5"/>
  <c r="G2298" i="5"/>
  <c r="F2298" i="5"/>
  <c r="J2298" i="5"/>
  <c r="R2298" i="5"/>
  <c r="H2298" i="5"/>
  <c r="I2298" i="5"/>
  <c r="X2298" i="5"/>
  <c r="G2299" i="5"/>
  <c r="J2299" i="5"/>
  <c r="H2299" i="5"/>
  <c r="F2299" i="5"/>
  <c r="I2299" i="5"/>
  <c r="R2299" i="5"/>
  <c r="X2299" i="5"/>
  <c r="G2300" i="5"/>
  <c r="J2300" i="5"/>
  <c r="F2300" i="5"/>
  <c r="I2300" i="5"/>
  <c r="R2300" i="5"/>
  <c r="H2300" i="5"/>
  <c r="X2300" i="5"/>
  <c r="H2301" i="5"/>
  <c r="R2301" i="5"/>
  <c r="G2301" i="5"/>
  <c r="F2301" i="5"/>
  <c r="J2301" i="5"/>
  <c r="I2301" i="5"/>
  <c r="X2301" i="5"/>
  <c r="G2302" i="5"/>
  <c r="F2302" i="5"/>
  <c r="J2302" i="5"/>
  <c r="R2302" i="5"/>
  <c r="H2302" i="5"/>
  <c r="I2302" i="5"/>
  <c r="X2302" i="5"/>
  <c r="AB2303" i="5"/>
  <c r="R2304" i="5"/>
  <c r="G2304" i="5"/>
  <c r="H2304" i="5"/>
  <c r="F2304" i="5"/>
  <c r="J2304" i="5"/>
  <c r="I2304" i="5"/>
  <c r="X2304" i="5"/>
  <c r="AB2305" i="5"/>
  <c r="G2306" i="5"/>
  <c r="J2306" i="5"/>
  <c r="R2306" i="5"/>
  <c r="F2306" i="5"/>
  <c r="H2306" i="5"/>
  <c r="I2306" i="5"/>
  <c r="X2306" i="5"/>
  <c r="AB2307" i="5"/>
  <c r="G2308" i="5"/>
  <c r="H2308" i="5"/>
  <c r="I2308" i="5"/>
  <c r="J2308" i="5"/>
  <c r="F2308" i="5"/>
  <c r="R2308" i="5"/>
  <c r="X2308" i="5"/>
  <c r="I2309" i="5"/>
  <c r="J2309" i="5"/>
  <c r="H2309" i="5"/>
  <c r="G2309" i="5"/>
  <c r="R2309" i="5"/>
  <c r="F2309" i="5"/>
  <c r="X2309" i="5"/>
  <c r="G2310" i="5"/>
  <c r="J2310" i="5"/>
  <c r="H2310" i="5"/>
  <c r="I2310" i="5"/>
  <c r="R2310" i="5"/>
  <c r="F2310" i="5"/>
  <c r="X2310" i="5"/>
  <c r="AB2311" i="5"/>
  <c r="F2312" i="5"/>
  <c r="J2312" i="5"/>
  <c r="G2312" i="5"/>
  <c r="I2312" i="5"/>
  <c r="H2312" i="5"/>
  <c r="R2312" i="5"/>
  <c r="X2312" i="5"/>
  <c r="G2313" i="5"/>
  <c r="I2313" i="5"/>
  <c r="H2313" i="5"/>
  <c r="R2313" i="5"/>
  <c r="J2313" i="5"/>
  <c r="F2313" i="5"/>
  <c r="X2313" i="5"/>
  <c r="J2314" i="5"/>
  <c r="I2314" i="5"/>
  <c r="R2314" i="5"/>
  <c r="H2314" i="5"/>
  <c r="G2314" i="5"/>
  <c r="F2314" i="5"/>
  <c r="X2314" i="5"/>
  <c r="AB2315" i="5"/>
  <c r="F2316" i="5"/>
  <c r="H2316" i="5"/>
  <c r="G2316" i="5"/>
  <c r="R2316" i="5"/>
  <c r="J2316" i="5"/>
  <c r="I2316" i="5"/>
  <c r="X2316" i="5"/>
  <c r="H2317" i="5"/>
  <c r="I2317" i="5"/>
  <c r="F2317" i="5"/>
  <c r="R2317" i="5"/>
  <c r="G2317" i="5"/>
  <c r="J2317" i="5"/>
  <c r="X2317" i="5"/>
  <c r="R2318" i="5"/>
  <c r="J2318" i="5"/>
  <c r="H2318" i="5"/>
  <c r="G2318" i="5"/>
  <c r="I2318" i="5"/>
  <c r="F2318" i="5"/>
  <c r="X2318" i="5"/>
  <c r="AB2319" i="5"/>
  <c r="I2320" i="5"/>
  <c r="G2320" i="5"/>
  <c r="R2320" i="5"/>
  <c r="H2320" i="5"/>
  <c r="J2320" i="5"/>
  <c r="F2320" i="5"/>
  <c r="X2320" i="5"/>
  <c r="H2321" i="5"/>
  <c r="I2321" i="5"/>
  <c r="F2321" i="5"/>
  <c r="J2321" i="5"/>
  <c r="R2321" i="5"/>
  <c r="G2321" i="5"/>
  <c r="X2321" i="5"/>
  <c r="G2322" i="5"/>
  <c r="I2322" i="5"/>
  <c r="F2322" i="5"/>
  <c r="J2322" i="5"/>
  <c r="R2322" i="5"/>
  <c r="H2322" i="5"/>
  <c r="X2322" i="5"/>
  <c r="AB2323" i="5"/>
  <c r="J2324" i="5"/>
  <c r="G2324" i="5"/>
  <c r="F2324" i="5"/>
  <c r="R2324" i="5"/>
  <c r="H2324" i="5"/>
  <c r="I2324" i="5"/>
  <c r="X2324" i="5"/>
  <c r="J2325" i="5"/>
  <c r="R2325" i="5"/>
  <c r="G2325" i="5"/>
  <c r="F2325" i="5"/>
  <c r="H2325" i="5"/>
  <c r="I2325" i="5"/>
  <c r="X2325" i="5"/>
  <c r="G2326" i="5"/>
  <c r="H2326" i="5"/>
  <c r="I2326" i="5"/>
  <c r="J2326" i="5"/>
  <c r="F2326" i="5"/>
  <c r="R2326" i="5"/>
  <c r="X2326" i="5"/>
  <c r="AB2327" i="5"/>
  <c r="H2328" i="5"/>
  <c r="G2328" i="5"/>
  <c r="F2328" i="5"/>
  <c r="R2328" i="5"/>
  <c r="J2328" i="5"/>
  <c r="I2328" i="5"/>
  <c r="X2328" i="5"/>
  <c r="J2329" i="5"/>
  <c r="H2329" i="5"/>
  <c r="I2329" i="5"/>
  <c r="F2329" i="5"/>
  <c r="G2329" i="5"/>
  <c r="R2329" i="5"/>
  <c r="X2329" i="5"/>
  <c r="I2330" i="5"/>
  <c r="H2330" i="5"/>
  <c r="R2330" i="5"/>
  <c r="G2330" i="5"/>
  <c r="F2330" i="5"/>
  <c r="J2330" i="5"/>
  <c r="X2330" i="5"/>
  <c r="H2331" i="5"/>
  <c r="F2331" i="5"/>
  <c r="G2331" i="5"/>
  <c r="I2331" i="5"/>
  <c r="J2331" i="5"/>
  <c r="R2331" i="5"/>
  <c r="X2331" i="5"/>
  <c r="F2332" i="5"/>
  <c r="J2332" i="5"/>
  <c r="G2332" i="5"/>
  <c r="H2332" i="5"/>
  <c r="I2332" i="5"/>
  <c r="R2332" i="5"/>
  <c r="X2332" i="5"/>
  <c r="F2333" i="5"/>
  <c r="G2333" i="5"/>
  <c r="I2333" i="5"/>
  <c r="R2333" i="5"/>
  <c r="H2333" i="5"/>
  <c r="J2333" i="5"/>
  <c r="X2333" i="5"/>
  <c r="G2334" i="5"/>
  <c r="F2334" i="5"/>
  <c r="R2334" i="5"/>
  <c r="H2334" i="5"/>
  <c r="I2334" i="5"/>
  <c r="J2334" i="5"/>
  <c r="X2334" i="5"/>
  <c r="AB2335" i="5"/>
  <c r="G2336" i="5"/>
  <c r="H2336" i="5"/>
  <c r="I2336" i="5"/>
  <c r="R2336" i="5"/>
  <c r="F2336" i="5"/>
  <c r="J2336" i="5"/>
  <c r="X2336" i="5"/>
  <c r="H2337" i="5"/>
  <c r="I2337" i="5"/>
  <c r="G2337" i="5"/>
  <c r="R2337" i="5"/>
  <c r="F2337" i="5"/>
  <c r="J2337" i="5"/>
  <c r="X2337" i="5"/>
  <c r="G2338" i="5"/>
  <c r="H2338" i="5"/>
  <c r="I2338" i="5"/>
  <c r="J2338" i="5"/>
  <c r="R2338" i="5"/>
  <c r="F2338" i="5"/>
  <c r="X2338" i="5"/>
  <c r="I2339" i="5"/>
  <c r="R2339" i="5"/>
  <c r="H2339" i="5"/>
  <c r="J2339" i="5"/>
  <c r="G2339" i="5"/>
  <c r="F2339" i="5"/>
  <c r="X2339" i="5"/>
  <c r="G2340" i="5"/>
  <c r="F2340" i="5"/>
  <c r="H2340" i="5"/>
  <c r="I2340" i="5"/>
  <c r="R2340" i="5"/>
  <c r="J2340" i="5"/>
  <c r="X2340" i="5"/>
  <c r="AB2341" i="5"/>
  <c r="G2342" i="5"/>
  <c r="J2342" i="5"/>
  <c r="I2342" i="5"/>
  <c r="H2342" i="5"/>
  <c r="R2342" i="5"/>
  <c r="F2342" i="5"/>
  <c r="X2342" i="5"/>
  <c r="J2343" i="5"/>
  <c r="F2343" i="5"/>
  <c r="G2343" i="5"/>
  <c r="R2343" i="5"/>
  <c r="H2343" i="5"/>
  <c r="I2343" i="5"/>
  <c r="X2343" i="5"/>
  <c r="G2344" i="5"/>
  <c r="F2344" i="5"/>
  <c r="I2344" i="5"/>
  <c r="R2344" i="5"/>
  <c r="H2344" i="5"/>
  <c r="J2344" i="5"/>
  <c r="X2344" i="5"/>
  <c r="I2345" i="5"/>
  <c r="H2345" i="5"/>
  <c r="R2345" i="5"/>
  <c r="J2345" i="5"/>
  <c r="G2345" i="5"/>
  <c r="F2345" i="5"/>
  <c r="X2345" i="5"/>
  <c r="G2346" i="5"/>
  <c r="H2346" i="5"/>
  <c r="I2346" i="5"/>
  <c r="J2346" i="5"/>
  <c r="R2346" i="5"/>
  <c r="F2346" i="5"/>
  <c r="X2346" i="5"/>
  <c r="G2347" i="5"/>
  <c r="R2347" i="5"/>
  <c r="I2347" i="5"/>
  <c r="J2347" i="5"/>
  <c r="F2347" i="5"/>
  <c r="H2347" i="5"/>
  <c r="X2347" i="5"/>
  <c r="R2348" i="5"/>
  <c r="F2348" i="5"/>
  <c r="G2348" i="5"/>
  <c r="H2348" i="5"/>
  <c r="J2348" i="5"/>
  <c r="I2348" i="5"/>
  <c r="X2348" i="5"/>
  <c r="AB2349" i="5"/>
  <c r="G2350" i="5"/>
  <c r="F2350" i="5"/>
  <c r="I2350" i="5"/>
  <c r="R2350" i="5"/>
  <c r="J2350" i="5"/>
  <c r="H2350" i="5"/>
  <c r="X2350" i="5"/>
  <c r="J2351" i="5"/>
  <c r="R2351" i="5"/>
  <c r="I2351" i="5"/>
  <c r="G2351" i="5"/>
  <c r="F2351" i="5"/>
  <c r="H2351" i="5"/>
  <c r="X2351" i="5"/>
  <c r="F2352" i="5"/>
  <c r="G2352" i="5"/>
  <c r="I2352" i="5"/>
  <c r="R2352" i="5"/>
  <c r="H2352" i="5"/>
  <c r="J2352" i="5"/>
  <c r="X2352" i="5"/>
  <c r="H2353" i="5"/>
  <c r="R2353" i="5"/>
  <c r="G2353" i="5"/>
  <c r="J2353" i="5"/>
  <c r="F2353" i="5"/>
  <c r="I2353" i="5"/>
  <c r="X2353" i="5"/>
  <c r="G2354" i="5"/>
  <c r="H2354" i="5"/>
  <c r="I2354" i="5"/>
  <c r="J2354" i="5"/>
  <c r="R2354" i="5"/>
  <c r="F2354" i="5"/>
  <c r="X2354" i="5"/>
  <c r="I2355" i="5"/>
  <c r="H2355" i="5"/>
  <c r="G2355" i="5"/>
  <c r="R2355" i="5"/>
  <c r="F2355" i="5"/>
  <c r="J2355" i="5"/>
  <c r="X2355" i="5"/>
  <c r="J2356" i="5"/>
  <c r="I2356" i="5"/>
  <c r="H2356" i="5"/>
  <c r="R2356" i="5"/>
  <c r="F2356" i="5"/>
  <c r="G2356" i="5"/>
  <c r="X2356" i="5"/>
  <c r="AB2357" i="5"/>
  <c r="G2358" i="5"/>
  <c r="F2358" i="5"/>
  <c r="I2358" i="5"/>
  <c r="R2358" i="5"/>
  <c r="J2358" i="5"/>
  <c r="H2358" i="5"/>
  <c r="X2358" i="5"/>
  <c r="G2359" i="5"/>
  <c r="F2359" i="5"/>
  <c r="H2359" i="5"/>
  <c r="I2359" i="5"/>
  <c r="J2359" i="5"/>
  <c r="R2359" i="5"/>
  <c r="X2359" i="5"/>
  <c r="G2360" i="5"/>
  <c r="F2360" i="5"/>
  <c r="I2360" i="5"/>
  <c r="R2360" i="5"/>
  <c r="H2360" i="5"/>
  <c r="J2360" i="5"/>
  <c r="X2360" i="5"/>
  <c r="R2361" i="5"/>
  <c r="G2361" i="5"/>
  <c r="J2361" i="5"/>
  <c r="H2361" i="5"/>
  <c r="I2361" i="5"/>
  <c r="F2361" i="5"/>
  <c r="X2361" i="5"/>
  <c r="G2362" i="5"/>
  <c r="H2362" i="5"/>
  <c r="I2362" i="5"/>
  <c r="J2362" i="5"/>
  <c r="R2362" i="5"/>
  <c r="F2362" i="5"/>
  <c r="X2362" i="5"/>
  <c r="G2363" i="5"/>
  <c r="R2363" i="5"/>
  <c r="I2363" i="5"/>
  <c r="J2363" i="5"/>
  <c r="F2363" i="5"/>
  <c r="H2363" i="5"/>
  <c r="X2363" i="5"/>
  <c r="H2364" i="5"/>
  <c r="I2364" i="5"/>
  <c r="G2364" i="5"/>
  <c r="F2364" i="5"/>
  <c r="J2364" i="5"/>
  <c r="R2364" i="5"/>
  <c r="X2364" i="5"/>
  <c r="AB2365" i="5"/>
  <c r="G2366" i="5"/>
  <c r="J2366" i="5"/>
  <c r="F2366" i="5"/>
  <c r="R2366" i="5"/>
  <c r="I2366" i="5"/>
  <c r="H2366" i="5"/>
  <c r="X2366" i="5"/>
  <c r="AB2367" i="5"/>
  <c r="I2368" i="5"/>
  <c r="G2368" i="5"/>
  <c r="J2368" i="5"/>
  <c r="R2368" i="5"/>
  <c r="F2368" i="5"/>
  <c r="H2368" i="5"/>
  <c r="X2368" i="5"/>
  <c r="F2369" i="5"/>
  <c r="I2369" i="5"/>
  <c r="R2369" i="5"/>
  <c r="J2369" i="5"/>
  <c r="G2369" i="5"/>
  <c r="H2369" i="5"/>
  <c r="X2369" i="5"/>
  <c r="G2370" i="5"/>
  <c r="F2370" i="5"/>
  <c r="H2370" i="5"/>
  <c r="R2370" i="5"/>
  <c r="I2370" i="5"/>
  <c r="J2370" i="5"/>
  <c r="X2370" i="5"/>
  <c r="G2371" i="5"/>
  <c r="J2371" i="5"/>
  <c r="H2371" i="5"/>
  <c r="I2371" i="5"/>
  <c r="F2371" i="5"/>
  <c r="R2371" i="5"/>
  <c r="X2371" i="5"/>
  <c r="I2372" i="5"/>
  <c r="G2372" i="5"/>
  <c r="J2372" i="5"/>
  <c r="H2372" i="5"/>
  <c r="F2372" i="5"/>
  <c r="R2372" i="5"/>
  <c r="X2372" i="5"/>
  <c r="F2373" i="5"/>
  <c r="R2373" i="5"/>
  <c r="I2373" i="5"/>
  <c r="G2373" i="5"/>
  <c r="J2373" i="5"/>
  <c r="H2373" i="5"/>
  <c r="X2373" i="5"/>
  <c r="AB2374" i="5"/>
  <c r="AB2375" i="5"/>
  <c r="R2376" i="5"/>
  <c r="J2376" i="5"/>
  <c r="G2376" i="5"/>
  <c r="F2376" i="5"/>
  <c r="I2376" i="5"/>
  <c r="H2376" i="5"/>
  <c r="X2376" i="5"/>
  <c r="G2377" i="5"/>
  <c r="F2377" i="5"/>
  <c r="I2377" i="5"/>
  <c r="J2377" i="5"/>
  <c r="R2377" i="5"/>
  <c r="H2377" i="5"/>
  <c r="X2377" i="5"/>
  <c r="I2378" i="5"/>
  <c r="R2378" i="5"/>
  <c r="G2378" i="5"/>
  <c r="F2378" i="5"/>
  <c r="H2378" i="5"/>
  <c r="J2378" i="5"/>
  <c r="X2378" i="5"/>
  <c r="AB2379" i="5"/>
  <c r="G2380" i="5"/>
  <c r="H2380" i="5"/>
  <c r="I2380" i="5"/>
  <c r="J2380" i="5"/>
  <c r="R2380" i="5"/>
  <c r="F2380" i="5"/>
  <c r="X2380" i="5"/>
  <c r="AB2381" i="5"/>
  <c r="R2382" i="5"/>
  <c r="J2382" i="5"/>
  <c r="F2382" i="5"/>
  <c r="G2382" i="5"/>
  <c r="H2382" i="5"/>
  <c r="I2382" i="5"/>
  <c r="X2382" i="5"/>
  <c r="J2383" i="5"/>
  <c r="R2383" i="5"/>
  <c r="H2383" i="5"/>
  <c r="G2383" i="5"/>
  <c r="F2383" i="5"/>
  <c r="I2383" i="5"/>
  <c r="X2383" i="5"/>
  <c r="F2384" i="5"/>
  <c r="J2384" i="5"/>
  <c r="G2384" i="5"/>
  <c r="I2384" i="5"/>
  <c r="R2384" i="5"/>
  <c r="H2384" i="5"/>
  <c r="X2384" i="5"/>
  <c r="H2385" i="5"/>
  <c r="G2385" i="5"/>
  <c r="F2385" i="5"/>
  <c r="J2385" i="5"/>
  <c r="I2385" i="5"/>
  <c r="R2385" i="5"/>
  <c r="X2385" i="5"/>
  <c r="G2386" i="5"/>
  <c r="F2386" i="5"/>
  <c r="H2386" i="5"/>
  <c r="I2386" i="5"/>
  <c r="J2386" i="5"/>
  <c r="R2386" i="5"/>
  <c r="X2386" i="5"/>
  <c r="AB2387" i="5"/>
  <c r="AB2388" i="5"/>
  <c r="R2389" i="5"/>
  <c r="G2389" i="5"/>
  <c r="J2389" i="5"/>
  <c r="I2389" i="5"/>
  <c r="F2389" i="5"/>
  <c r="H2389" i="5"/>
  <c r="X2389" i="5"/>
  <c r="R2390" i="5"/>
  <c r="H2390" i="5"/>
  <c r="J2390" i="5"/>
  <c r="G2390" i="5"/>
  <c r="I2390" i="5"/>
  <c r="F2390" i="5"/>
  <c r="X2390" i="5"/>
  <c r="AB2391" i="5"/>
  <c r="AB2392" i="5"/>
  <c r="I2393" i="5"/>
  <c r="J2393" i="5"/>
  <c r="F2393" i="5"/>
  <c r="G2393" i="5"/>
  <c r="R2393" i="5"/>
  <c r="H2393" i="5"/>
  <c r="X2393" i="5"/>
  <c r="G2394" i="5"/>
  <c r="F2394" i="5"/>
  <c r="H2394" i="5"/>
  <c r="I2394" i="5"/>
  <c r="J2394" i="5"/>
  <c r="R2394" i="5"/>
  <c r="X2394" i="5"/>
  <c r="AB2395" i="5"/>
  <c r="G2396" i="5"/>
  <c r="F2396" i="5"/>
  <c r="R2396" i="5"/>
  <c r="I2396" i="5"/>
  <c r="H2396" i="5"/>
  <c r="J2396" i="5"/>
  <c r="X2396" i="5"/>
  <c r="F2397" i="5"/>
  <c r="R2397" i="5"/>
  <c r="I2397" i="5"/>
  <c r="G2397" i="5"/>
  <c r="H2397" i="5"/>
  <c r="J2397" i="5"/>
  <c r="X2397" i="5"/>
  <c r="G2398" i="5"/>
  <c r="F2398" i="5"/>
  <c r="H2398" i="5"/>
  <c r="I2398" i="5"/>
  <c r="J2398" i="5"/>
  <c r="R2398" i="5"/>
  <c r="X2398" i="5"/>
  <c r="AB2399" i="5"/>
  <c r="J2400" i="5"/>
  <c r="I2400" i="5"/>
  <c r="G2400" i="5"/>
  <c r="R2400" i="5"/>
  <c r="H2400" i="5"/>
  <c r="F2400" i="5"/>
  <c r="X2400" i="5"/>
  <c r="G2401" i="5"/>
  <c r="J2401" i="5"/>
  <c r="R2401" i="5"/>
  <c r="F2401" i="5"/>
  <c r="H2401" i="5"/>
  <c r="I2401" i="5"/>
  <c r="X2401" i="5"/>
  <c r="J2402" i="5"/>
  <c r="F2402" i="5"/>
  <c r="R2402" i="5"/>
  <c r="H2402" i="5"/>
  <c r="I2402" i="5"/>
  <c r="G2402" i="5"/>
  <c r="X2402" i="5"/>
  <c r="AB2403" i="5"/>
  <c r="AB2404" i="5"/>
  <c r="F2405" i="5"/>
  <c r="G2405" i="5"/>
  <c r="I2405" i="5"/>
  <c r="J2405" i="5"/>
  <c r="H2405" i="5"/>
  <c r="R2405" i="5"/>
  <c r="X2405" i="5"/>
  <c r="G2406" i="5"/>
  <c r="F2406" i="5"/>
  <c r="H2406" i="5"/>
  <c r="I2406" i="5"/>
  <c r="J2406" i="5"/>
  <c r="R2406" i="5"/>
  <c r="X2406" i="5"/>
  <c r="AB2407" i="5"/>
  <c r="AB2408" i="5"/>
  <c r="I2409" i="5"/>
  <c r="R2409" i="5"/>
  <c r="J2409" i="5"/>
  <c r="F2409" i="5"/>
  <c r="G2409" i="5"/>
  <c r="H2409" i="5"/>
  <c r="X2409" i="5"/>
  <c r="R2410" i="5"/>
  <c r="H2410" i="5"/>
  <c r="J2410" i="5"/>
  <c r="I2410" i="5"/>
  <c r="F2410" i="5"/>
  <c r="G2410" i="5"/>
  <c r="X2410" i="5"/>
  <c r="G2411" i="5"/>
  <c r="F2411" i="5"/>
  <c r="H2411" i="5"/>
  <c r="I2411" i="5"/>
  <c r="J2411" i="5"/>
  <c r="R2411" i="5"/>
  <c r="X2411" i="5"/>
  <c r="F2412" i="5"/>
  <c r="R2412" i="5"/>
  <c r="J2412" i="5"/>
  <c r="I2412" i="5"/>
  <c r="G2412" i="5"/>
  <c r="H2412" i="5"/>
  <c r="X2412" i="5"/>
  <c r="G2413" i="5"/>
  <c r="J2413" i="5"/>
  <c r="R2413" i="5"/>
  <c r="I2413" i="5"/>
  <c r="F2413" i="5"/>
  <c r="H2413" i="5"/>
  <c r="X2413" i="5"/>
  <c r="F2414" i="5"/>
  <c r="J2414" i="5"/>
  <c r="I2414" i="5"/>
  <c r="G2414" i="5"/>
  <c r="R2414" i="5"/>
  <c r="H2414" i="5"/>
  <c r="X2414" i="5"/>
  <c r="AB2415" i="5"/>
  <c r="G2416" i="5"/>
  <c r="H2416" i="5"/>
  <c r="I2416" i="5"/>
  <c r="J2416" i="5"/>
  <c r="R2416" i="5"/>
  <c r="F2416" i="5"/>
  <c r="X2416" i="5"/>
  <c r="H2417" i="5"/>
  <c r="J2417" i="5"/>
  <c r="G2417" i="5"/>
  <c r="F2417" i="5"/>
  <c r="R2417" i="5"/>
  <c r="I2417" i="5"/>
  <c r="X2417" i="5"/>
  <c r="G2418" i="5"/>
  <c r="R2418" i="5"/>
  <c r="F2418" i="5"/>
  <c r="J2418" i="5"/>
  <c r="I2418" i="5"/>
  <c r="H2418" i="5"/>
  <c r="X2418" i="5"/>
  <c r="J2419" i="5"/>
  <c r="G2419" i="5"/>
  <c r="I2419" i="5"/>
  <c r="H2419" i="5"/>
  <c r="R2419" i="5"/>
  <c r="F2419" i="5"/>
  <c r="X2419" i="5"/>
  <c r="AB2420" i="5"/>
  <c r="AB2421" i="5"/>
  <c r="F2422" i="5"/>
  <c r="G2422" i="5"/>
  <c r="H2422" i="5"/>
  <c r="I2422" i="5"/>
  <c r="R2422" i="5"/>
  <c r="J2422" i="5"/>
  <c r="X2422" i="5"/>
  <c r="G2423" i="5"/>
  <c r="R2423" i="5"/>
  <c r="H2423" i="5"/>
  <c r="I2423" i="5"/>
  <c r="J2423" i="5"/>
  <c r="F2423" i="5"/>
  <c r="X2423" i="5"/>
  <c r="I2424" i="5"/>
  <c r="G2424" i="5"/>
  <c r="H2424" i="5"/>
  <c r="J2424" i="5"/>
  <c r="R2424" i="5"/>
  <c r="F2424" i="5"/>
  <c r="X2424" i="5"/>
  <c r="AB2425" i="5"/>
  <c r="AB2426" i="5"/>
  <c r="R2427" i="5"/>
  <c r="G2427" i="5"/>
  <c r="F2427" i="5"/>
  <c r="H2427" i="5"/>
  <c r="J2427" i="5"/>
  <c r="I2427" i="5"/>
  <c r="X2427" i="5"/>
  <c r="R2428" i="5"/>
  <c r="G2428" i="5"/>
  <c r="H2428" i="5"/>
  <c r="I2428" i="5"/>
  <c r="J2428" i="5"/>
  <c r="F2428" i="5"/>
  <c r="X2428" i="5"/>
  <c r="H2429" i="5"/>
  <c r="F2429" i="5"/>
  <c r="J2429" i="5"/>
  <c r="R2429" i="5"/>
  <c r="G2429" i="5"/>
  <c r="I2429" i="5"/>
  <c r="X2429" i="5"/>
  <c r="R2430" i="5"/>
  <c r="G2430" i="5"/>
  <c r="J2430" i="5"/>
  <c r="H2430" i="5"/>
  <c r="F2430" i="5"/>
  <c r="I2430" i="5"/>
  <c r="X2430" i="5"/>
  <c r="G2431" i="5"/>
  <c r="F2431" i="5"/>
  <c r="H2431" i="5"/>
  <c r="I2431" i="5"/>
  <c r="J2431" i="5"/>
  <c r="R2431" i="5"/>
  <c r="X2431" i="5"/>
  <c r="H2432" i="5"/>
  <c r="F2432" i="5"/>
  <c r="R2432" i="5"/>
  <c r="I2432" i="5"/>
  <c r="G2432" i="5"/>
  <c r="J2432" i="5"/>
  <c r="X2432" i="5"/>
  <c r="I2433" i="5"/>
  <c r="G2433" i="5"/>
  <c r="F2433" i="5"/>
  <c r="J2433" i="5"/>
  <c r="R2433" i="5"/>
  <c r="H2433" i="5"/>
  <c r="X2433" i="5"/>
  <c r="H2434" i="5"/>
  <c r="J2434" i="5"/>
  <c r="G2434" i="5"/>
  <c r="I2434" i="5"/>
  <c r="F2434" i="5"/>
  <c r="R2434" i="5"/>
  <c r="X2434" i="5"/>
  <c r="G2435" i="5"/>
  <c r="R2435" i="5"/>
  <c r="F2435" i="5"/>
  <c r="H2435" i="5"/>
  <c r="I2435" i="5"/>
  <c r="J2435" i="5"/>
  <c r="X2435" i="5"/>
  <c r="AB2436" i="5"/>
  <c r="G2437" i="5"/>
  <c r="F2437" i="5"/>
  <c r="I2437" i="5"/>
  <c r="J2437" i="5"/>
  <c r="R2437" i="5"/>
  <c r="H2437" i="5"/>
  <c r="X2437" i="5"/>
  <c r="J2438" i="5"/>
  <c r="I2438" i="5"/>
  <c r="R2438" i="5"/>
  <c r="H2438" i="5"/>
  <c r="G2438" i="5"/>
  <c r="F2438" i="5"/>
  <c r="X2438" i="5"/>
  <c r="G2439" i="5"/>
  <c r="F2439" i="5"/>
  <c r="H2439" i="5"/>
  <c r="I2439" i="5"/>
  <c r="J2439" i="5"/>
  <c r="R2439" i="5"/>
  <c r="X2439" i="5"/>
  <c r="J2440" i="5"/>
  <c r="I2440" i="5"/>
  <c r="G2440" i="5"/>
  <c r="H2440" i="5"/>
  <c r="F2440" i="5"/>
  <c r="R2440" i="5"/>
  <c r="X2440" i="5"/>
  <c r="I2441" i="5"/>
  <c r="G2441" i="5"/>
  <c r="H2441" i="5"/>
  <c r="J2441" i="5"/>
  <c r="F2441" i="5"/>
  <c r="R2441" i="5"/>
  <c r="X2441" i="5"/>
  <c r="AB2442" i="5"/>
  <c r="G2443" i="5"/>
  <c r="F2443" i="5"/>
  <c r="H2443" i="5"/>
  <c r="I2443" i="5"/>
  <c r="R2443" i="5"/>
  <c r="J2443" i="5"/>
  <c r="X2443" i="5"/>
  <c r="G2444" i="5"/>
  <c r="J2444" i="5"/>
  <c r="H2444" i="5"/>
  <c r="F2444" i="5"/>
  <c r="I2444" i="5"/>
  <c r="R2444" i="5"/>
  <c r="X2444" i="5"/>
  <c r="R2445" i="5"/>
  <c r="F2445" i="5"/>
  <c r="G2445" i="5"/>
  <c r="I2445" i="5"/>
  <c r="J2445" i="5"/>
  <c r="H2445" i="5"/>
  <c r="X2445" i="5"/>
  <c r="G2446" i="5"/>
  <c r="F2446" i="5"/>
  <c r="H2446" i="5"/>
  <c r="R2446" i="5"/>
  <c r="I2446" i="5"/>
  <c r="J2446" i="5"/>
  <c r="X2446" i="5"/>
  <c r="R2447" i="5"/>
  <c r="I2447" i="5"/>
  <c r="H2447" i="5"/>
  <c r="G2447" i="5"/>
  <c r="F2447" i="5"/>
  <c r="J2447" i="5"/>
  <c r="X2447" i="5"/>
  <c r="G2448" i="5"/>
  <c r="H2448" i="5"/>
  <c r="I2448" i="5"/>
  <c r="J2448" i="5"/>
  <c r="R2448" i="5"/>
  <c r="F2448" i="5"/>
  <c r="X2448" i="5"/>
  <c r="AB2449" i="5"/>
  <c r="G2450" i="5"/>
  <c r="R2450" i="5"/>
  <c r="H2450" i="5"/>
  <c r="F2450" i="5"/>
  <c r="I2450" i="5"/>
  <c r="J2450" i="5"/>
  <c r="X2450" i="5"/>
  <c r="AB2451" i="5"/>
  <c r="R2452" i="5"/>
  <c r="G2452" i="5"/>
  <c r="J2452" i="5"/>
  <c r="F2452" i="5"/>
  <c r="H2452" i="5"/>
  <c r="I2452" i="5"/>
  <c r="X2452" i="5"/>
  <c r="J2453" i="5"/>
  <c r="G2453" i="5"/>
  <c r="I2453" i="5"/>
  <c r="R2453" i="5"/>
  <c r="H2453" i="5"/>
  <c r="F2453" i="5"/>
  <c r="X2453" i="5"/>
  <c r="J2454" i="5"/>
  <c r="H2454" i="5"/>
  <c r="F2454" i="5"/>
  <c r="R2454" i="5"/>
  <c r="G2454" i="5"/>
  <c r="I2454" i="5"/>
  <c r="X2454" i="5"/>
  <c r="I2455" i="5"/>
  <c r="G2455" i="5"/>
  <c r="H2455" i="5"/>
  <c r="J2455" i="5"/>
  <c r="F2455" i="5"/>
  <c r="R2455" i="5"/>
  <c r="X2455" i="5"/>
  <c r="AB2456" i="5"/>
  <c r="I2457" i="5"/>
  <c r="G2457" i="5"/>
  <c r="J2457" i="5"/>
  <c r="R2457" i="5"/>
  <c r="F2457" i="5"/>
  <c r="H2457" i="5"/>
  <c r="X2457" i="5"/>
  <c r="R2458" i="5"/>
  <c r="G2458" i="5"/>
  <c r="F2458" i="5"/>
  <c r="I2458" i="5"/>
  <c r="J2458" i="5"/>
  <c r="H2458" i="5"/>
  <c r="X2458" i="5"/>
  <c r="J2459" i="5"/>
  <c r="G2459" i="5"/>
  <c r="F2459" i="5"/>
  <c r="H2459" i="5"/>
  <c r="I2459" i="5"/>
  <c r="R2459" i="5"/>
  <c r="X2459" i="5"/>
  <c r="R2460" i="5"/>
  <c r="G2460" i="5"/>
  <c r="F2460" i="5"/>
  <c r="J2460" i="5"/>
  <c r="I2460" i="5"/>
  <c r="H2460" i="5"/>
  <c r="X2460" i="5"/>
  <c r="I2461" i="5"/>
  <c r="G2461" i="5"/>
  <c r="F2461" i="5"/>
  <c r="J2461" i="5"/>
  <c r="R2461" i="5"/>
  <c r="H2461" i="5"/>
  <c r="X2461" i="5"/>
  <c r="AB2462" i="5"/>
  <c r="F2463" i="5"/>
  <c r="R2463" i="5"/>
  <c r="G2463" i="5"/>
  <c r="I2463" i="5"/>
  <c r="H2463" i="5"/>
  <c r="J2463" i="5"/>
  <c r="X2463" i="5"/>
  <c r="J2464" i="5"/>
  <c r="R2464" i="5"/>
  <c r="H2464" i="5"/>
  <c r="G2464" i="5"/>
  <c r="I2464" i="5"/>
  <c r="F2464" i="5"/>
  <c r="X2464" i="5"/>
  <c r="H2465" i="5"/>
  <c r="J2465" i="5"/>
  <c r="I2465" i="5"/>
  <c r="G2465" i="5"/>
  <c r="R2465" i="5"/>
  <c r="F2465" i="5"/>
  <c r="X2465" i="5"/>
  <c r="AB2466" i="5"/>
  <c r="H2467" i="5"/>
  <c r="J2467" i="5"/>
  <c r="G2467" i="5"/>
  <c r="F2467" i="5"/>
  <c r="I2467" i="5"/>
  <c r="R2467" i="5"/>
  <c r="X2467" i="5"/>
  <c r="G2468" i="5"/>
  <c r="J2468" i="5"/>
  <c r="R2468" i="5"/>
  <c r="F2468" i="5"/>
  <c r="I2468" i="5"/>
  <c r="H2468" i="5"/>
  <c r="X2468" i="5"/>
  <c r="G2469" i="5"/>
  <c r="F2469" i="5"/>
  <c r="H2469" i="5"/>
  <c r="R2469" i="5"/>
  <c r="I2469" i="5"/>
  <c r="J2469" i="5"/>
  <c r="X2469" i="5"/>
  <c r="G2470" i="5"/>
  <c r="I2470" i="5"/>
  <c r="J2470" i="5"/>
  <c r="F2470" i="5"/>
  <c r="H2470" i="5"/>
  <c r="R2470" i="5"/>
  <c r="X2470" i="5"/>
  <c r="I2471" i="5"/>
  <c r="G2471" i="5"/>
  <c r="R2471" i="5"/>
  <c r="H2471" i="5"/>
  <c r="J2471" i="5"/>
  <c r="F2471" i="5"/>
  <c r="X2471" i="5"/>
  <c r="F2472" i="5"/>
  <c r="G2472" i="5"/>
  <c r="J2472" i="5"/>
  <c r="I2472" i="5"/>
  <c r="H2472" i="5"/>
  <c r="R2472" i="5"/>
  <c r="X2472" i="5"/>
  <c r="F2473" i="5"/>
  <c r="H2473" i="5"/>
  <c r="R2473" i="5"/>
  <c r="J2473" i="5"/>
  <c r="I2473" i="5"/>
  <c r="G2473" i="5"/>
  <c r="X2473" i="5"/>
  <c r="H2474" i="5"/>
  <c r="F2474" i="5"/>
  <c r="G2474" i="5"/>
  <c r="J2474" i="5"/>
  <c r="R2474" i="5"/>
  <c r="I2474" i="5"/>
  <c r="X2474" i="5"/>
  <c r="G2475" i="5"/>
  <c r="J2475" i="5"/>
  <c r="R2475" i="5"/>
  <c r="H2475" i="5"/>
  <c r="I2475" i="5"/>
  <c r="F2475" i="5"/>
  <c r="X2475" i="5"/>
  <c r="I2476" i="5"/>
  <c r="H2476" i="5"/>
  <c r="G2476" i="5"/>
  <c r="J2476" i="5"/>
  <c r="F2476" i="5"/>
  <c r="R2476" i="5"/>
  <c r="X2476" i="5"/>
  <c r="J2477" i="5"/>
  <c r="I2477" i="5"/>
  <c r="F2477" i="5"/>
  <c r="G2477" i="5"/>
  <c r="H2477" i="5"/>
  <c r="R2477" i="5"/>
  <c r="X2477" i="5"/>
  <c r="F2478" i="5"/>
  <c r="J2478" i="5"/>
  <c r="H2478" i="5"/>
  <c r="I2478" i="5"/>
  <c r="G2478" i="5"/>
  <c r="R2478" i="5"/>
  <c r="X2478" i="5"/>
  <c r="G2479" i="5"/>
  <c r="H2479" i="5"/>
  <c r="I2479" i="5"/>
  <c r="J2479" i="5"/>
  <c r="R2479" i="5"/>
  <c r="F2479" i="5"/>
  <c r="R2480" i="5"/>
  <c r="F2480" i="5"/>
  <c r="G2480" i="5"/>
  <c r="H2480" i="5"/>
  <c r="I2480" i="5"/>
  <c r="J2480" i="5"/>
  <c r="H2481" i="5"/>
  <c r="G2481" i="5"/>
  <c r="J2481" i="5"/>
  <c r="R2481" i="5"/>
  <c r="F2481" i="5"/>
  <c r="I2481" i="5"/>
  <c r="G2482" i="5"/>
  <c r="F2482" i="5"/>
  <c r="R2482" i="5"/>
  <c r="H2482" i="5"/>
  <c r="I2482" i="5"/>
  <c r="J2482" i="5"/>
  <c r="G2483" i="5"/>
  <c r="H2483" i="5"/>
  <c r="I2483" i="5"/>
  <c r="J2483" i="5"/>
  <c r="R2483" i="5"/>
  <c r="F2483" i="5"/>
  <c r="G2484" i="5"/>
  <c r="F2484" i="5"/>
  <c r="R2484" i="5"/>
  <c r="H2484" i="5"/>
  <c r="I2484" i="5"/>
  <c r="J2484" i="5"/>
  <c r="I2485" i="5"/>
  <c r="G2485" i="5"/>
  <c r="J2485" i="5"/>
  <c r="R2485" i="5"/>
  <c r="F2485" i="5"/>
  <c r="H2485" i="5"/>
  <c r="I2486" i="5"/>
  <c r="H2486" i="5"/>
  <c r="R2486" i="5"/>
  <c r="G2486" i="5"/>
  <c r="J2486" i="5"/>
  <c r="F2486" i="5"/>
  <c r="G2487" i="5"/>
  <c r="H2487" i="5"/>
  <c r="I2487" i="5"/>
  <c r="J2487" i="5"/>
  <c r="R2487" i="5"/>
  <c r="F2487" i="5"/>
  <c r="G2488" i="5"/>
  <c r="F2488" i="5"/>
  <c r="R2488" i="5"/>
  <c r="H2488" i="5"/>
  <c r="I2488" i="5"/>
  <c r="J2488" i="5"/>
  <c r="G2489" i="5"/>
  <c r="J2489" i="5"/>
  <c r="R2489" i="5"/>
  <c r="F2489" i="5"/>
  <c r="I2489" i="5"/>
  <c r="H2489" i="5"/>
  <c r="H2490" i="5"/>
  <c r="I2490" i="5"/>
  <c r="F2490" i="5"/>
  <c r="J2490" i="5"/>
  <c r="G2490" i="5"/>
  <c r="R2490" i="5"/>
  <c r="X2490" i="5"/>
  <c r="R9" i="5"/>
  <c r="R10" i="5"/>
  <c r="R11" i="5"/>
  <c r="R12" i="5"/>
  <c r="R13" i="5"/>
  <c r="R14" i="5"/>
  <c r="R15" i="5"/>
  <c r="R16" i="5"/>
  <c r="R17" i="5"/>
  <c r="R18" i="5"/>
  <c r="R19" i="5"/>
  <c r="R22" i="5"/>
  <c r="R23" i="5"/>
  <c r="R24" i="5"/>
  <c r="R25" i="5"/>
  <c r="R26" i="5"/>
  <c r="R27" i="5"/>
  <c r="R30" i="5"/>
  <c r="R31" i="5"/>
  <c r="R32" i="5"/>
  <c r="R33" i="5"/>
  <c r="R34" i="5"/>
  <c r="R36" i="5"/>
  <c r="R37" i="5"/>
  <c r="R38" i="5"/>
  <c r="R40" i="5"/>
  <c r="R41" i="5"/>
  <c r="R44" i="5"/>
  <c r="R45" i="5"/>
  <c r="R46" i="5"/>
  <c r="X48" i="5"/>
  <c r="R48" i="5"/>
  <c r="R49" i="5"/>
  <c r="R50" i="5"/>
  <c r="R52" i="5"/>
  <c r="R54" i="5"/>
  <c r="R55" i="5"/>
  <c r="R56" i="5"/>
  <c r="X58" i="5"/>
  <c r="R58" i="5"/>
  <c r="R59" i="5"/>
  <c r="X59" i="5"/>
  <c r="R60" i="5"/>
  <c r="R62" i="5"/>
  <c r="R63" i="5"/>
  <c r="R64" i="5"/>
  <c r="R66" i="5"/>
  <c r="R67" i="5"/>
  <c r="R70" i="5"/>
  <c r="R71" i="5"/>
  <c r="R72" i="5"/>
  <c r="R74" i="5"/>
  <c r="X74" i="5"/>
  <c r="R75" i="5"/>
  <c r="R77" i="5"/>
  <c r="R78" i="5"/>
  <c r="R80" i="5"/>
  <c r="R83" i="5"/>
  <c r="R84" i="5"/>
  <c r="X86" i="5"/>
  <c r="R86" i="5"/>
  <c r="R87" i="5"/>
  <c r="X87" i="5"/>
  <c r="R88" i="5"/>
  <c r="R89" i="5"/>
  <c r="R91" i="5"/>
  <c r="R92" i="5"/>
  <c r="R93" i="5"/>
  <c r="R95" i="5"/>
  <c r="R96" i="5"/>
  <c r="R100" i="5"/>
  <c r="R101" i="5"/>
  <c r="X101" i="5"/>
  <c r="R102" i="5"/>
  <c r="R104" i="5"/>
  <c r="R105" i="5"/>
  <c r="R106" i="5"/>
  <c r="X111" i="5"/>
  <c r="R112" i="5"/>
  <c r="R114" i="5"/>
  <c r="X114" i="5"/>
  <c r="X115" i="5"/>
  <c r="R116" i="5"/>
  <c r="R120" i="5"/>
  <c r="R121" i="5"/>
  <c r="R122" i="5"/>
  <c r="R124" i="5"/>
  <c r="R126" i="5"/>
  <c r="X126" i="5"/>
  <c r="R127" i="5"/>
  <c r="R128" i="5"/>
  <c r="R129" i="5"/>
  <c r="R130" i="5"/>
  <c r="R132" i="5"/>
  <c r="R134" i="5"/>
  <c r="R137" i="5"/>
  <c r="R139" i="5"/>
  <c r="R145" i="5"/>
  <c r="R148" i="5"/>
  <c r="R150" i="5"/>
  <c r="X150" i="5"/>
  <c r="R153" i="5"/>
  <c r="R154" i="5"/>
  <c r="R155" i="5"/>
  <c r="R156" i="5"/>
  <c r="R157" i="5"/>
  <c r="R158" i="5"/>
  <c r="X158" i="5"/>
  <c r="X159" i="5"/>
  <c r="R160" i="5"/>
  <c r="R162" i="5"/>
  <c r="R166" i="5"/>
  <c r="R168" i="5"/>
  <c r="X170" i="5"/>
  <c r="R171" i="5"/>
  <c r="R173" i="5"/>
  <c r="R175" i="5"/>
  <c r="X178" i="5"/>
  <c r="X179" i="5"/>
  <c r="X181" i="5"/>
  <c r="R181" i="5"/>
  <c r="X182" i="5"/>
  <c r="R184" i="5"/>
  <c r="X184" i="5"/>
  <c r="R185" i="5"/>
  <c r="X185" i="5"/>
  <c r="R186" i="5"/>
  <c r="X186" i="5"/>
  <c r="R188" i="5"/>
  <c r="R190" i="5"/>
  <c r="R192" i="5"/>
  <c r="X199" i="5"/>
  <c r="R199" i="5"/>
  <c r="X200" i="5"/>
  <c r="X201" i="5"/>
  <c r="R204" i="5"/>
  <c r="R206" i="5"/>
  <c r="R210" i="5"/>
  <c r="R212" i="5"/>
  <c r="R214" i="5"/>
  <c r="R216" i="5"/>
  <c r="R217" i="5"/>
  <c r="R218" i="5"/>
  <c r="R220" i="5"/>
  <c r="R222" i="5"/>
  <c r="R224" i="5"/>
  <c r="R228" i="5"/>
  <c r="R232" i="5"/>
  <c r="R234" i="5"/>
  <c r="R236" i="5"/>
  <c r="R240" i="5"/>
  <c r="R242" i="5"/>
  <c r="R244" i="5"/>
  <c r="X244" i="5"/>
  <c r="R246" i="5"/>
  <c r="X248" i="5"/>
  <c r="X249" i="5"/>
  <c r="R250" i="5"/>
  <c r="R254" i="5"/>
  <c r="R256" i="5"/>
  <c r="R258" i="5"/>
  <c r="X261" i="5"/>
  <c r="R261" i="5"/>
  <c r="R269" i="5"/>
  <c r="R271" i="5"/>
  <c r="R275" i="5"/>
  <c r="X275" i="5"/>
  <c r="R277" i="5"/>
  <c r="R281" i="5"/>
  <c r="R285" i="5"/>
  <c r="R287" i="5"/>
  <c r="X287" i="5"/>
  <c r="X288" i="5"/>
  <c r="R288" i="5"/>
  <c r="R290" i="5"/>
  <c r="R295" i="5"/>
  <c r="R296" i="5"/>
  <c r="R299" i="5"/>
  <c r="X301" i="5"/>
  <c r="R301" i="5"/>
  <c r="R303" i="5"/>
  <c r="R304" i="5"/>
  <c r="R306" i="5"/>
  <c r="R307" i="5"/>
  <c r="X307" i="5"/>
  <c r="R308" i="5"/>
  <c r="R311" i="5"/>
  <c r="R312" i="5"/>
  <c r="R315" i="5"/>
  <c r="R318" i="5"/>
  <c r="X318" i="5"/>
  <c r="R319" i="5"/>
  <c r="R321" i="5"/>
  <c r="R322" i="5"/>
  <c r="R323" i="5"/>
  <c r="R324" i="5"/>
  <c r="R325" i="5"/>
  <c r="R327" i="5"/>
  <c r="R329" i="5"/>
  <c r="R330" i="5"/>
  <c r="R331" i="5"/>
  <c r="R333" i="5"/>
  <c r="R334" i="5"/>
  <c r="R335" i="5"/>
  <c r="R336" i="5"/>
  <c r="R339" i="5"/>
  <c r="R342" i="5"/>
  <c r="R343" i="5"/>
  <c r="R346" i="5"/>
  <c r="R347" i="5"/>
  <c r="R349" i="5"/>
  <c r="R350" i="5"/>
  <c r="R354" i="5"/>
  <c r="R355" i="5"/>
  <c r="R358" i="5"/>
  <c r="R359" i="5"/>
  <c r="R362" i="5"/>
  <c r="X363" i="5"/>
  <c r="R363" i="5"/>
  <c r="R366" i="5"/>
  <c r="R367" i="5"/>
  <c r="R371" i="5"/>
  <c r="R373" i="5"/>
  <c r="X374" i="5"/>
  <c r="R374" i="5"/>
  <c r="X375" i="5"/>
  <c r="R375" i="5"/>
  <c r="X378" i="5"/>
  <c r="R378" i="5"/>
  <c r="R379" i="5"/>
  <c r="X379" i="5"/>
  <c r="R382" i="5"/>
  <c r="J383" i="5"/>
  <c r="H383" i="5"/>
  <c r="I383" i="5"/>
  <c r="R383" i="5"/>
  <c r="F383" i="5"/>
  <c r="I385" i="5"/>
  <c r="X385" i="5"/>
  <c r="F385" i="5"/>
  <c r="H385" i="5"/>
  <c r="J385" i="5"/>
  <c r="R385" i="5"/>
  <c r="I386" i="5"/>
  <c r="R386" i="5"/>
  <c r="F386" i="5"/>
  <c r="J386" i="5"/>
  <c r="H386" i="5"/>
  <c r="R387" i="5"/>
  <c r="J387" i="5"/>
  <c r="F387" i="5"/>
  <c r="H387" i="5"/>
  <c r="I387" i="5"/>
  <c r="F390" i="5"/>
  <c r="I390" i="5"/>
  <c r="R390" i="5"/>
  <c r="H390" i="5"/>
  <c r="J390" i="5"/>
  <c r="I391" i="5"/>
  <c r="F391" i="5"/>
  <c r="H391" i="5"/>
  <c r="J391" i="5"/>
  <c r="R391" i="5"/>
  <c r="R394" i="5"/>
  <c r="H394" i="5"/>
  <c r="F394" i="5"/>
  <c r="I394" i="5"/>
  <c r="J394" i="5"/>
  <c r="F395" i="5"/>
  <c r="R395" i="5"/>
  <c r="H395" i="5"/>
  <c r="I395" i="5"/>
  <c r="J395" i="5"/>
  <c r="F398" i="5"/>
  <c r="I398" i="5"/>
  <c r="J398" i="5"/>
  <c r="H398" i="5"/>
  <c r="R398" i="5"/>
  <c r="H399" i="5"/>
  <c r="I399" i="5"/>
  <c r="R399" i="5"/>
  <c r="J399" i="5"/>
  <c r="F399" i="5"/>
  <c r="F400" i="5"/>
  <c r="X400" i="5"/>
  <c r="R400" i="5"/>
  <c r="J400" i="5"/>
  <c r="I400" i="5"/>
  <c r="H400" i="5"/>
  <c r="J401" i="5"/>
  <c r="X401" i="5"/>
  <c r="F402" i="5"/>
  <c r="R402" i="5"/>
  <c r="X402" i="5"/>
  <c r="J402" i="5"/>
  <c r="I402" i="5"/>
  <c r="H402" i="5"/>
  <c r="F403" i="5"/>
  <c r="J403" i="5"/>
  <c r="R403" i="5"/>
  <c r="I403" i="5"/>
  <c r="H403" i="5"/>
  <c r="H406" i="5"/>
  <c r="R406" i="5"/>
  <c r="I406" i="5"/>
  <c r="J406" i="5"/>
  <c r="F406" i="5"/>
  <c r="R407" i="5"/>
  <c r="H407" i="5"/>
  <c r="I407" i="5"/>
  <c r="X407" i="5"/>
  <c r="J407" i="5"/>
  <c r="F407" i="5"/>
  <c r="X408" i="5"/>
  <c r="F408" i="5"/>
  <c r="H408" i="5"/>
  <c r="I408" i="5"/>
  <c r="J408" i="5"/>
  <c r="R408" i="5"/>
  <c r="F410" i="5"/>
  <c r="H410" i="5"/>
  <c r="I410" i="5"/>
  <c r="J410" i="5"/>
  <c r="R410" i="5"/>
  <c r="I411" i="5"/>
  <c r="J411" i="5"/>
  <c r="F411" i="5"/>
  <c r="H411" i="5"/>
  <c r="R411" i="5"/>
  <c r="H414" i="5"/>
  <c r="R414" i="5"/>
  <c r="I414" i="5"/>
  <c r="F414" i="5"/>
  <c r="J414" i="5"/>
  <c r="F415" i="5"/>
  <c r="I415" i="5"/>
  <c r="R415" i="5"/>
  <c r="J415" i="5"/>
  <c r="H415" i="5"/>
  <c r="F416" i="5"/>
  <c r="H416" i="5"/>
  <c r="I416" i="5"/>
  <c r="J416" i="5"/>
  <c r="R416" i="5"/>
  <c r="I418" i="5"/>
  <c r="J418" i="5"/>
  <c r="F418" i="5"/>
  <c r="R418" i="5"/>
  <c r="H418" i="5"/>
  <c r="F419" i="5"/>
  <c r="R419" i="5"/>
  <c r="I419" i="5"/>
  <c r="J419" i="5"/>
  <c r="H419" i="5"/>
  <c r="F422" i="5"/>
  <c r="H422" i="5"/>
  <c r="R422" i="5"/>
  <c r="J422" i="5"/>
  <c r="I422" i="5"/>
  <c r="I423" i="5"/>
  <c r="R423" i="5"/>
  <c r="H423" i="5"/>
  <c r="F423" i="5"/>
  <c r="J423" i="5"/>
  <c r="H424" i="5"/>
  <c r="R424" i="5"/>
  <c r="I424" i="5"/>
  <c r="F424" i="5"/>
  <c r="J424" i="5"/>
  <c r="R426" i="5"/>
  <c r="I426" i="5"/>
  <c r="H426" i="5"/>
  <c r="F426" i="5"/>
  <c r="J426" i="5"/>
  <c r="R427" i="5"/>
  <c r="F427" i="5"/>
  <c r="J427" i="5"/>
  <c r="H427" i="5"/>
  <c r="I427" i="5"/>
  <c r="R429" i="5"/>
  <c r="H429" i="5"/>
  <c r="J429" i="5"/>
  <c r="H430" i="5"/>
  <c r="I430" i="5"/>
  <c r="R430" i="5"/>
  <c r="J430" i="5"/>
  <c r="F430" i="5"/>
  <c r="J431" i="5"/>
  <c r="I431" i="5"/>
  <c r="R431" i="5"/>
  <c r="F431" i="5"/>
  <c r="H431" i="5"/>
  <c r="I432" i="5"/>
  <c r="H432" i="5"/>
  <c r="F432" i="5"/>
  <c r="R432" i="5"/>
  <c r="J432" i="5"/>
  <c r="J434" i="5"/>
  <c r="F434" i="5"/>
  <c r="H434" i="5"/>
  <c r="I434" i="5"/>
  <c r="R434" i="5"/>
  <c r="F435" i="5"/>
  <c r="H435" i="5"/>
  <c r="J435" i="5"/>
  <c r="R435" i="5"/>
  <c r="I435" i="5"/>
  <c r="R437" i="5"/>
  <c r="H437" i="5"/>
  <c r="J437" i="5"/>
  <c r="I437" i="5"/>
  <c r="F437" i="5"/>
  <c r="F438" i="5"/>
  <c r="H438" i="5"/>
  <c r="R438" i="5"/>
  <c r="J438" i="5"/>
  <c r="I438" i="5"/>
  <c r="I439" i="5"/>
  <c r="H439" i="5"/>
  <c r="R439" i="5"/>
  <c r="F439" i="5"/>
  <c r="J439" i="5"/>
  <c r="R440" i="5"/>
  <c r="F440" i="5"/>
  <c r="H440" i="5"/>
  <c r="I440" i="5"/>
  <c r="J440" i="5"/>
  <c r="F441" i="5"/>
  <c r="J441" i="5"/>
  <c r="H441" i="5"/>
  <c r="R441" i="5"/>
  <c r="I441" i="5"/>
  <c r="F442" i="5"/>
  <c r="H442" i="5"/>
  <c r="J442" i="5"/>
  <c r="I442" i="5"/>
  <c r="R442" i="5"/>
  <c r="I443" i="5"/>
  <c r="R443" i="5"/>
  <c r="F443" i="5"/>
  <c r="H443" i="5"/>
  <c r="J443" i="5"/>
  <c r="I445" i="5"/>
  <c r="R445" i="5"/>
  <c r="F445" i="5"/>
  <c r="J445" i="5"/>
  <c r="H445" i="5"/>
  <c r="X445" i="5"/>
  <c r="H447" i="5"/>
  <c r="R447" i="5"/>
  <c r="F447" i="5"/>
  <c r="I447" i="5"/>
  <c r="J447" i="5"/>
  <c r="X447" i="5"/>
  <c r="I450" i="5"/>
  <c r="H450" i="5"/>
  <c r="F450" i="5"/>
  <c r="R450" i="5"/>
  <c r="J450" i="5"/>
  <c r="H454" i="5"/>
  <c r="R454" i="5"/>
  <c r="F454" i="5"/>
  <c r="I454" i="5"/>
  <c r="J454" i="5"/>
  <c r="F457" i="5"/>
  <c r="R457" i="5"/>
  <c r="J457" i="5"/>
  <c r="I457" i="5"/>
  <c r="X457" i="5"/>
  <c r="H457" i="5"/>
  <c r="H460" i="5"/>
  <c r="R460" i="5"/>
  <c r="I460" i="5"/>
  <c r="F460" i="5"/>
  <c r="J460" i="5"/>
  <c r="I462" i="5"/>
  <c r="F462" i="5"/>
  <c r="J462" i="5"/>
  <c r="R462" i="5"/>
  <c r="H462" i="5"/>
  <c r="X462" i="5"/>
  <c r="I464" i="5"/>
  <c r="F464" i="5"/>
  <c r="X464" i="5"/>
  <c r="J464" i="5"/>
  <c r="R464" i="5"/>
  <c r="H464" i="5"/>
  <c r="I465" i="5"/>
  <c r="J465" i="5"/>
  <c r="F465" i="5"/>
  <c r="R465" i="5"/>
  <c r="X465" i="5"/>
  <c r="H465" i="5"/>
  <c r="R466" i="5"/>
  <c r="I466" i="5"/>
  <c r="F466" i="5"/>
  <c r="X466" i="5"/>
  <c r="J466" i="5"/>
  <c r="H466" i="5"/>
  <c r="H467" i="5"/>
  <c r="I467" i="5"/>
  <c r="R467" i="5"/>
  <c r="J467" i="5"/>
  <c r="F467" i="5"/>
  <c r="I468" i="5"/>
  <c r="H468" i="5"/>
  <c r="J468" i="5"/>
  <c r="F468" i="5"/>
  <c r="R468" i="5"/>
  <c r="I469" i="5"/>
  <c r="F469" i="5"/>
  <c r="H469" i="5"/>
  <c r="J469" i="5"/>
  <c r="R469" i="5"/>
  <c r="I470" i="5"/>
  <c r="H470" i="5"/>
  <c r="F470" i="5"/>
  <c r="J470" i="5"/>
  <c r="R470" i="5"/>
  <c r="H471" i="5"/>
  <c r="X471" i="5"/>
  <c r="F471" i="5"/>
  <c r="R471" i="5"/>
  <c r="J471" i="5"/>
  <c r="I471" i="5"/>
  <c r="J473" i="5"/>
  <c r="H473" i="5"/>
  <c r="R473" i="5"/>
  <c r="F473" i="5"/>
  <c r="I473" i="5"/>
  <c r="H474" i="5"/>
  <c r="J474" i="5"/>
  <c r="R474" i="5"/>
  <c r="I474" i="5"/>
  <c r="F474" i="5"/>
  <c r="F477" i="5"/>
  <c r="H477" i="5"/>
  <c r="R477" i="5"/>
  <c r="I477" i="5"/>
  <c r="J477" i="5"/>
  <c r="J478" i="5"/>
  <c r="I478" i="5"/>
  <c r="H478" i="5"/>
  <c r="F478" i="5"/>
  <c r="R478" i="5"/>
  <c r="H481" i="5"/>
  <c r="I481" i="5"/>
  <c r="R481" i="5"/>
  <c r="J481" i="5"/>
  <c r="F481" i="5"/>
  <c r="R484" i="5"/>
  <c r="F484" i="5"/>
  <c r="H484" i="5"/>
  <c r="J484" i="5"/>
  <c r="I484" i="5"/>
  <c r="R485" i="5"/>
  <c r="J485" i="5"/>
  <c r="X485" i="5"/>
  <c r="I485" i="5"/>
  <c r="H485" i="5"/>
  <c r="F485" i="5"/>
  <c r="H486" i="5"/>
  <c r="I486" i="5"/>
  <c r="R486" i="5"/>
  <c r="J486" i="5"/>
  <c r="F486" i="5"/>
  <c r="X486" i="5"/>
  <c r="X489" i="5"/>
  <c r="H489" i="5"/>
  <c r="F489" i="5"/>
  <c r="I489" i="5"/>
  <c r="R489" i="5"/>
  <c r="J489" i="5"/>
  <c r="I490" i="5"/>
  <c r="J490" i="5"/>
  <c r="H490" i="5"/>
  <c r="X490" i="5"/>
  <c r="F490" i="5"/>
  <c r="R490" i="5"/>
  <c r="R493" i="5"/>
  <c r="H493" i="5"/>
  <c r="I493" i="5"/>
  <c r="F493" i="5"/>
  <c r="J493" i="5"/>
  <c r="I494" i="5"/>
  <c r="R494" i="5"/>
  <c r="F494" i="5"/>
  <c r="H494" i="5"/>
  <c r="J494" i="5"/>
  <c r="I496" i="5"/>
  <c r="R496" i="5"/>
  <c r="F496" i="5"/>
  <c r="H496" i="5"/>
  <c r="J496" i="5"/>
  <c r="H497" i="5"/>
  <c r="F497" i="5"/>
  <c r="J497" i="5"/>
  <c r="R497" i="5"/>
  <c r="I497" i="5"/>
  <c r="F498" i="5"/>
  <c r="R498" i="5"/>
  <c r="J498" i="5"/>
  <c r="H498" i="5"/>
  <c r="I498" i="5"/>
  <c r="R500" i="5"/>
  <c r="H500" i="5"/>
  <c r="J500" i="5"/>
  <c r="F500" i="5"/>
  <c r="I500" i="5"/>
  <c r="I501" i="5"/>
  <c r="H501" i="5"/>
  <c r="X501" i="5"/>
  <c r="J501" i="5"/>
  <c r="R501" i="5"/>
  <c r="F501" i="5"/>
  <c r="I502" i="5"/>
  <c r="H502" i="5"/>
  <c r="X502" i="5"/>
  <c r="F502" i="5"/>
  <c r="J502" i="5"/>
  <c r="R502" i="5"/>
  <c r="I505" i="5"/>
  <c r="J505" i="5"/>
  <c r="F505" i="5"/>
  <c r="H505" i="5"/>
  <c r="R505" i="5"/>
  <c r="R506" i="5"/>
  <c r="X506" i="5"/>
  <c r="I506" i="5"/>
  <c r="J506" i="5"/>
  <c r="H506" i="5"/>
  <c r="F506" i="5"/>
  <c r="H509" i="5"/>
  <c r="R509" i="5"/>
  <c r="X509" i="5"/>
  <c r="J509" i="5"/>
  <c r="F509" i="5"/>
  <c r="I509" i="5"/>
  <c r="I512" i="5"/>
  <c r="H512" i="5"/>
  <c r="R512" i="5"/>
  <c r="J512" i="5"/>
  <c r="F512" i="5"/>
  <c r="H513" i="5"/>
  <c r="F513" i="5"/>
  <c r="I513" i="5"/>
  <c r="J513" i="5"/>
  <c r="R513" i="5"/>
  <c r="H514" i="5"/>
  <c r="R514" i="5"/>
  <c r="J514" i="5"/>
  <c r="I514" i="5"/>
  <c r="F514" i="5"/>
  <c r="H516" i="5"/>
  <c r="J516" i="5"/>
  <c r="R516" i="5"/>
  <c r="F516" i="5"/>
  <c r="I516" i="5"/>
  <c r="H517" i="5"/>
  <c r="I517" i="5"/>
  <c r="J517" i="5"/>
  <c r="F517" i="5"/>
  <c r="R517" i="5"/>
  <c r="H518" i="5"/>
  <c r="I518" i="5"/>
  <c r="J518" i="5"/>
  <c r="R518" i="5"/>
  <c r="F518" i="5"/>
  <c r="R519" i="5"/>
  <c r="H519" i="5"/>
  <c r="F519" i="5"/>
  <c r="J519" i="5"/>
  <c r="I519" i="5"/>
  <c r="H521" i="5"/>
  <c r="F521" i="5"/>
  <c r="I521" i="5"/>
  <c r="R521" i="5"/>
  <c r="J521" i="5"/>
  <c r="I522" i="5"/>
  <c r="F522" i="5"/>
  <c r="H522" i="5"/>
  <c r="R522" i="5"/>
  <c r="J522" i="5"/>
  <c r="F525" i="5"/>
  <c r="I525" i="5"/>
  <c r="H525" i="5"/>
  <c r="R525" i="5"/>
  <c r="J525" i="5"/>
  <c r="I526" i="5"/>
  <c r="R526" i="5"/>
  <c r="J526" i="5"/>
  <c r="H526" i="5"/>
  <c r="F526" i="5"/>
  <c r="J528" i="5"/>
  <c r="I528" i="5"/>
  <c r="F528" i="5"/>
  <c r="H528" i="5"/>
  <c r="R528" i="5"/>
  <c r="I529" i="5"/>
  <c r="F529" i="5"/>
  <c r="R529" i="5"/>
  <c r="J529" i="5"/>
  <c r="H529" i="5"/>
  <c r="I530" i="5"/>
  <c r="F530" i="5"/>
  <c r="H530" i="5"/>
  <c r="R530" i="5"/>
  <c r="J530" i="5"/>
  <c r="J532" i="5"/>
  <c r="R532" i="5"/>
  <c r="H532" i="5"/>
  <c r="I532" i="5"/>
  <c r="F532" i="5"/>
  <c r="J533" i="5"/>
  <c r="R533" i="5"/>
  <c r="H533" i="5"/>
  <c r="F533" i="5"/>
  <c r="I533" i="5"/>
  <c r="X533" i="5"/>
  <c r="X534" i="5"/>
  <c r="I534" i="5"/>
  <c r="H534" i="5"/>
  <c r="J534" i="5"/>
  <c r="F534" i="5"/>
  <c r="R534" i="5"/>
  <c r="X536" i="5"/>
  <c r="R536" i="5"/>
  <c r="H536" i="5"/>
  <c r="I536" i="5"/>
  <c r="J536" i="5"/>
  <c r="F536" i="5"/>
  <c r="R537" i="5"/>
  <c r="F537" i="5"/>
  <c r="I537" i="5"/>
  <c r="X537" i="5"/>
  <c r="H537" i="5"/>
  <c r="J537" i="5"/>
  <c r="H538" i="5"/>
  <c r="X538" i="5"/>
  <c r="R538" i="5"/>
  <c r="F538" i="5"/>
  <c r="I538" i="5"/>
  <c r="J538" i="5"/>
  <c r="I539" i="5"/>
  <c r="R539" i="5"/>
  <c r="F539" i="5"/>
  <c r="H539" i="5"/>
  <c r="J539" i="5"/>
  <c r="I541" i="5"/>
  <c r="J541" i="5"/>
  <c r="R541" i="5"/>
  <c r="H541" i="5"/>
  <c r="F541" i="5"/>
  <c r="J542" i="5"/>
  <c r="F542" i="5"/>
  <c r="X542" i="5"/>
  <c r="R542" i="5"/>
  <c r="J544" i="5"/>
  <c r="I544" i="5"/>
  <c r="H544" i="5"/>
  <c r="X544" i="5"/>
  <c r="F544" i="5"/>
  <c r="R544" i="5"/>
  <c r="R545" i="5"/>
  <c r="F545" i="5"/>
  <c r="J545" i="5"/>
  <c r="H545" i="5"/>
  <c r="X545" i="5"/>
  <c r="I545" i="5"/>
  <c r="F546" i="5"/>
  <c r="X546" i="5"/>
  <c r="J546" i="5"/>
  <c r="I546" i="5"/>
  <c r="R546" i="5"/>
  <c r="H546" i="5"/>
  <c r="F549" i="5"/>
  <c r="R549" i="5"/>
  <c r="J549" i="5"/>
  <c r="H549" i="5"/>
  <c r="X549" i="5"/>
  <c r="I549" i="5"/>
  <c r="R550" i="5"/>
  <c r="J550" i="5"/>
  <c r="I550" i="5"/>
  <c r="X550" i="5"/>
  <c r="H550" i="5"/>
  <c r="F550" i="5"/>
  <c r="X552" i="5"/>
  <c r="F552" i="5"/>
  <c r="I552" i="5"/>
  <c r="J552" i="5"/>
  <c r="R552" i="5"/>
  <c r="H552" i="5"/>
  <c r="H554" i="5"/>
  <c r="R554" i="5"/>
  <c r="J554" i="5"/>
  <c r="F554" i="5"/>
  <c r="X554" i="5"/>
  <c r="I554" i="5"/>
  <c r="I555" i="5"/>
  <c r="R555" i="5"/>
  <c r="J555" i="5"/>
  <c r="X555" i="5"/>
  <c r="H555" i="5"/>
  <c r="F555" i="5"/>
  <c r="F556" i="5"/>
  <c r="R556" i="5"/>
  <c r="H556" i="5"/>
  <c r="I556" i="5"/>
  <c r="J556" i="5"/>
  <c r="J557" i="5"/>
  <c r="H557" i="5"/>
  <c r="X557" i="5"/>
  <c r="I557" i="5"/>
  <c r="F557" i="5"/>
  <c r="R557" i="5"/>
  <c r="I558" i="5"/>
  <c r="H558" i="5"/>
  <c r="F558" i="5"/>
  <c r="J558" i="5"/>
  <c r="R558" i="5"/>
  <c r="I559" i="5"/>
  <c r="J559" i="5"/>
  <c r="R559" i="5"/>
  <c r="H559" i="5"/>
  <c r="X559" i="5"/>
  <c r="F559" i="5"/>
  <c r="X560" i="5"/>
  <c r="F560" i="5"/>
  <c r="X562" i="5"/>
  <c r="I562" i="5"/>
  <c r="J568" i="5"/>
  <c r="X568" i="5"/>
  <c r="I568" i="5"/>
  <c r="F568" i="5"/>
  <c r="R568" i="5"/>
  <c r="H568" i="5"/>
  <c r="R570" i="5"/>
  <c r="F570" i="5"/>
  <c r="J570" i="5"/>
  <c r="I570" i="5"/>
  <c r="H570" i="5"/>
  <c r="X570" i="5"/>
  <c r="I572" i="5"/>
  <c r="J572" i="5"/>
  <c r="F572" i="5"/>
  <c r="R572" i="5"/>
  <c r="X572" i="5"/>
  <c r="H572" i="5"/>
  <c r="X573" i="5"/>
  <c r="J573" i="5"/>
  <c r="I573" i="5"/>
  <c r="H573" i="5"/>
  <c r="F573" i="5"/>
  <c r="R573" i="5"/>
  <c r="I575" i="5"/>
  <c r="J575" i="5"/>
  <c r="R575" i="5"/>
  <c r="H575" i="5"/>
  <c r="F575" i="5"/>
  <c r="X575" i="5"/>
  <c r="X576" i="5"/>
  <c r="J576" i="5"/>
  <c r="F576" i="5"/>
  <c r="I576" i="5"/>
  <c r="H576" i="5"/>
  <c r="R576" i="5"/>
  <c r="I578" i="5"/>
  <c r="X578" i="5"/>
  <c r="F579" i="5"/>
  <c r="X579" i="5"/>
  <c r="I579" i="5"/>
  <c r="H579" i="5"/>
  <c r="J579" i="5"/>
  <c r="R579" i="5"/>
  <c r="X580" i="5"/>
  <c r="R580" i="5"/>
  <c r="I580" i="5"/>
  <c r="J580" i="5"/>
  <c r="H580" i="5"/>
  <c r="F580" i="5"/>
  <c r="I584" i="5"/>
  <c r="H584" i="5"/>
  <c r="F584" i="5"/>
  <c r="R584" i="5"/>
  <c r="J584" i="5"/>
  <c r="X584" i="5"/>
  <c r="I586" i="5"/>
  <c r="X586" i="5"/>
  <c r="R590" i="5"/>
  <c r="H590" i="5"/>
  <c r="F590" i="5"/>
  <c r="I590" i="5"/>
  <c r="X590" i="5"/>
  <c r="J590" i="5"/>
  <c r="F592" i="5"/>
  <c r="H592" i="5"/>
  <c r="J592" i="5"/>
  <c r="R592" i="5"/>
  <c r="X592" i="5"/>
  <c r="I592" i="5"/>
  <c r="R596" i="5"/>
  <c r="X596" i="5"/>
  <c r="F596" i="5"/>
  <c r="I596" i="5"/>
  <c r="J596" i="5"/>
  <c r="H596" i="5"/>
  <c r="X598" i="5"/>
  <c r="F598" i="5"/>
  <c r="H598" i="5"/>
  <c r="I598" i="5"/>
  <c r="R598" i="5"/>
  <c r="J598" i="5"/>
  <c r="I600" i="5"/>
  <c r="X600" i="5"/>
  <c r="J600" i="5"/>
  <c r="F600" i="5"/>
  <c r="H600" i="5"/>
  <c r="R600" i="5"/>
  <c r="I602" i="5"/>
  <c r="H602" i="5"/>
  <c r="R602" i="5"/>
  <c r="J602" i="5"/>
  <c r="F602" i="5"/>
  <c r="X602" i="5"/>
  <c r="H603" i="5"/>
  <c r="X603" i="5"/>
  <c r="F603" i="5"/>
  <c r="J603" i="5"/>
  <c r="I603" i="5"/>
  <c r="R603" i="5"/>
  <c r="X604" i="5"/>
  <c r="I604" i="5"/>
  <c r="R604" i="5"/>
  <c r="F604" i="5"/>
  <c r="H604" i="5"/>
  <c r="J604" i="5"/>
  <c r="I606" i="5"/>
  <c r="R606" i="5"/>
  <c r="H606" i="5"/>
  <c r="J606" i="5"/>
  <c r="X606" i="5"/>
  <c r="F606" i="5"/>
  <c r="H608" i="5"/>
  <c r="X608" i="5"/>
  <c r="F608" i="5"/>
  <c r="J608" i="5"/>
  <c r="I608" i="5"/>
  <c r="R608" i="5"/>
  <c r="H610" i="5"/>
  <c r="J610" i="5"/>
  <c r="R610" i="5"/>
  <c r="F610" i="5"/>
  <c r="X610" i="5"/>
  <c r="I610" i="5"/>
  <c r="X612" i="5"/>
  <c r="H612" i="5"/>
  <c r="J612" i="5"/>
  <c r="F612" i="5"/>
  <c r="R612" i="5"/>
  <c r="I612" i="5"/>
  <c r="X614" i="5"/>
  <c r="R614" i="5"/>
  <c r="H614" i="5"/>
  <c r="J614" i="5"/>
  <c r="F614" i="5"/>
  <c r="I614" i="5"/>
  <c r="J615" i="5"/>
  <c r="R615" i="5"/>
  <c r="F615" i="5"/>
  <c r="H615" i="5"/>
  <c r="I615" i="5"/>
  <c r="X615" i="5"/>
  <c r="H616" i="5"/>
  <c r="F616" i="5"/>
  <c r="J616" i="5"/>
  <c r="I616" i="5"/>
  <c r="R616" i="5"/>
  <c r="X616" i="5"/>
  <c r="H618" i="5"/>
  <c r="X618" i="5"/>
  <c r="X622" i="5"/>
  <c r="J622" i="5"/>
  <c r="H622" i="5"/>
  <c r="I622" i="5"/>
  <c r="F622" i="5"/>
  <c r="R622" i="5"/>
  <c r="F624" i="5"/>
  <c r="H624" i="5"/>
  <c r="I624" i="5"/>
  <c r="X624" i="5"/>
  <c r="J624" i="5"/>
  <c r="R624" i="5"/>
  <c r="J628" i="5"/>
  <c r="R628" i="5"/>
  <c r="F628" i="5"/>
  <c r="X628" i="5"/>
  <c r="I628" i="5"/>
  <c r="H628" i="5"/>
  <c r="R630" i="5"/>
  <c r="X630" i="5"/>
  <c r="X632" i="5"/>
  <c r="I632" i="5"/>
  <c r="J632" i="5"/>
  <c r="F632" i="5"/>
  <c r="R632" i="5"/>
  <c r="H632" i="5"/>
  <c r="X635" i="5"/>
  <c r="I635" i="5"/>
  <c r="H635" i="5"/>
  <c r="F635" i="5"/>
  <c r="J635" i="5"/>
  <c r="R635" i="5"/>
  <c r="J638" i="5"/>
  <c r="X638" i="5"/>
  <c r="F638" i="5"/>
  <c r="I638" i="5"/>
  <c r="H638" i="5"/>
  <c r="R638" i="5"/>
  <c r="I640" i="5"/>
  <c r="H640" i="5"/>
  <c r="R640" i="5"/>
  <c r="J640" i="5"/>
  <c r="X640" i="5"/>
  <c r="F640" i="5"/>
  <c r="R642" i="5"/>
  <c r="F642" i="5"/>
  <c r="H642" i="5"/>
  <c r="I642" i="5"/>
  <c r="J642" i="5"/>
  <c r="X642" i="5"/>
  <c r="F644" i="5"/>
  <c r="R644" i="5"/>
  <c r="H644" i="5"/>
  <c r="I644" i="5"/>
  <c r="X644" i="5"/>
  <c r="J644" i="5"/>
  <c r="H646" i="5"/>
  <c r="X646" i="5"/>
  <c r="R646" i="5"/>
  <c r="J646" i="5"/>
  <c r="F646" i="5"/>
  <c r="I646" i="5"/>
  <c r="J647" i="5"/>
  <c r="R647" i="5"/>
  <c r="F647" i="5"/>
  <c r="I647" i="5"/>
  <c r="H647" i="5"/>
  <c r="X647" i="5"/>
  <c r="H648" i="5"/>
  <c r="X648" i="5"/>
  <c r="X650" i="5"/>
  <c r="J650" i="5"/>
  <c r="F652" i="5"/>
  <c r="J652" i="5"/>
  <c r="I652" i="5"/>
  <c r="R652" i="5"/>
  <c r="X652" i="5"/>
  <c r="H652" i="5"/>
  <c r="R654" i="5"/>
  <c r="X654" i="5"/>
  <c r="H654" i="5"/>
  <c r="I654" i="5"/>
  <c r="J654" i="5"/>
  <c r="F654" i="5"/>
  <c r="H658" i="5"/>
  <c r="X658" i="5"/>
  <c r="X660" i="5"/>
  <c r="J660" i="5"/>
  <c r="F660" i="5"/>
  <c r="R660" i="5"/>
  <c r="I660" i="5"/>
  <c r="H660" i="5"/>
  <c r="J662" i="5"/>
  <c r="H662" i="5"/>
  <c r="I662" i="5"/>
  <c r="R662" i="5"/>
  <c r="X662" i="5"/>
  <c r="F662" i="5"/>
  <c r="X664" i="5"/>
  <c r="R664" i="5"/>
  <c r="R666" i="5"/>
  <c r="X666" i="5"/>
  <c r="F667" i="5"/>
  <c r="I667" i="5"/>
  <c r="J667" i="5"/>
  <c r="R667" i="5"/>
  <c r="X667" i="5"/>
  <c r="H667" i="5"/>
  <c r="I668" i="5"/>
  <c r="H668" i="5"/>
  <c r="X668" i="5"/>
  <c r="F668" i="5"/>
  <c r="J668" i="5"/>
  <c r="R668" i="5"/>
  <c r="J669" i="5"/>
  <c r="F669" i="5"/>
  <c r="R669" i="5"/>
  <c r="I669" i="5"/>
  <c r="H669" i="5"/>
  <c r="X669" i="5"/>
  <c r="F671" i="5"/>
  <c r="J671" i="5"/>
  <c r="I671" i="5"/>
  <c r="R671" i="5"/>
  <c r="H671" i="5"/>
  <c r="X671" i="5"/>
  <c r="I672" i="5"/>
  <c r="F672" i="5"/>
  <c r="H672" i="5"/>
  <c r="R672" i="5"/>
  <c r="J672" i="5"/>
  <c r="X672" i="5"/>
  <c r="R674" i="5"/>
  <c r="H674" i="5"/>
  <c r="F674" i="5"/>
  <c r="J674" i="5"/>
  <c r="I674" i="5"/>
  <c r="I675" i="5"/>
  <c r="F675" i="5"/>
  <c r="R675" i="5"/>
  <c r="X675" i="5"/>
  <c r="J675" i="5"/>
  <c r="H675" i="5"/>
  <c r="F676" i="5"/>
  <c r="I676" i="5"/>
  <c r="J676" i="5"/>
  <c r="R676" i="5"/>
  <c r="H676" i="5"/>
  <c r="X676" i="5"/>
  <c r="X677" i="5"/>
  <c r="H677" i="5"/>
  <c r="F677" i="5"/>
  <c r="R677" i="5"/>
  <c r="I677" i="5"/>
  <c r="J677" i="5"/>
  <c r="R678" i="5"/>
  <c r="X678" i="5"/>
  <c r="F678" i="5"/>
  <c r="J678" i="5"/>
  <c r="I678" i="5"/>
  <c r="H678" i="5"/>
  <c r="F679" i="5"/>
  <c r="I679" i="5"/>
  <c r="X679" i="5"/>
  <c r="H679" i="5"/>
  <c r="J679" i="5"/>
  <c r="R679" i="5"/>
  <c r="H680" i="5"/>
  <c r="J680" i="5"/>
  <c r="X680" i="5"/>
  <c r="F680" i="5"/>
  <c r="I680" i="5"/>
  <c r="R680" i="5"/>
  <c r="R682" i="5"/>
  <c r="X682" i="5"/>
  <c r="J683" i="5"/>
  <c r="X683" i="5"/>
  <c r="I683" i="5"/>
  <c r="H683" i="5"/>
  <c r="R683" i="5"/>
  <c r="F683" i="5"/>
  <c r="F684" i="5"/>
  <c r="X684" i="5"/>
  <c r="I684" i="5"/>
  <c r="J684" i="5"/>
  <c r="R684" i="5"/>
  <c r="H684" i="5"/>
  <c r="F685" i="5"/>
  <c r="R685" i="5"/>
  <c r="J685" i="5"/>
  <c r="I685" i="5"/>
  <c r="X685" i="5"/>
  <c r="H685" i="5"/>
  <c r="F686" i="5"/>
  <c r="R686" i="5"/>
  <c r="H686" i="5"/>
  <c r="X686" i="5"/>
  <c r="J686" i="5"/>
  <c r="I686" i="5"/>
  <c r="X687" i="5"/>
  <c r="R687" i="5"/>
  <c r="J687" i="5"/>
  <c r="F687" i="5"/>
  <c r="I687" i="5"/>
  <c r="H687" i="5"/>
  <c r="X688" i="5"/>
  <c r="H688" i="5"/>
  <c r="R688" i="5"/>
  <c r="J688" i="5"/>
  <c r="F688" i="5"/>
  <c r="I688" i="5"/>
  <c r="J689" i="5"/>
  <c r="I689" i="5"/>
  <c r="H689" i="5"/>
  <c r="R689" i="5"/>
  <c r="F689" i="5"/>
  <c r="I690" i="5"/>
  <c r="H690" i="5"/>
  <c r="X690" i="5"/>
  <c r="J690" i="5"/>
  <c r="F690" i="5"/>
  <c r="R690" i="5"/>
  <c r="H691" i="5"/>
  <c r="X691" i="5"/>
  <c r="I691" i="5"/>
  <c r="J691" i="5"/>
  <c r="R691" i="5"/>
  <c r="F691" i="5"/>
  <c r="F692" i="5"/>
  <c r="I692" i="5"/>
  <c r="J692" i="5"/>
  <c r="R692" i="5"/>
  <c r="H692" i="5"/>
  <c r="H693" i="5"/>
  <c r="R693" i="5"/>
  <c r="I693" i="5"/>
  <c r="F693" i="5"/>
  <c r="J693" i="5"/>
  <c r="X693" i="5"/>
  <c r="H694" i="5"/>
  <c r="F694" i="5"/>
  <c r="J694" i="5"/>
  <c r="I694" i="5"/>
  <c r="R694" i="5"/>
  <c r="X695" i="5"/>
  <c r="H695" i="5"/>
  <c r="R695" i="5"/>
  <c r="F695" i="5"/>
  <c r="J695" i="5"/>
  <c r="I695" i="5"/>
  <c r="X696" i="5"/>
  <c r="J696" i="5"/>
  <c r="J697" i="5"/>
  <c r="H697" i="5"/>
  <c r="R697" i="5"/>
  <c r="I697" i="5"/>
  <c r="F697" i="5"/>
  <c r="X697" i="5"/>
  <c r="X698" i="5"/>
  <c r="F698" i="5"/>
  <c r="X699" i="5"/>
  <c r="R699" i="5"/>
  <c r="H699" i="5"/>
  <c r="I699" i="5"/>
  <c r="J699" i="5"/>
  <c r="F699" i="5"/>
  <c r="H700" i="5"/>
  <c r="F700" i="5"/>
  <c r="R700" i="5"/>
  <c r="X700" i="5"/>
  <c r="J700" i="5"/>
  <c r="I700" i="5"/>
  <c r="F701" i="5"/>
  <c r="X701" i="5"/>
  <c r="R701" i="5"/>
  <c r="H701" i="5"/>
  <c r="J701" i="5"/>
  <c r="I701" i="5"/>
  <c r="H702" i="5"/>
  <c r="I702" i="5"/>
  <c r="J702" i="5"/>
  <c r="F702" i="5"/>
  <c r="X702" i="5"/>
  <c r="R702" i="5"/>
  <c r="X704" i="5"/>
  <c r="H704" i="5"/>
  <c r="R705" i="5"/>
  <c r="F705" i="5"/>
  <c r="I705" i="5"/>
  <c r="H705" i="5"/>
  <c r="X705" i="5"/>
  <c r="J705" i="5"/>
  <c r="F706" i="5"/>
  <c r="X706" i="5"/>
  <c r="F707" i="5"/>
  <c r="I707" i="5"/>
  <c r="X707" i="5"/>
  <c r="J707" i="5"/>
  <c r="H707" i="5"/>
  <c r="R707" i="5"/>
  <c r="F708" i="5"/>
  <c r="X708" i="5"/>
  <c r="I708" i="5"/>
  <c r="H708" i="5"/>
  <c r="R708" i="5"/>
  <c r="J708" i="5"/>
  <c r="H709" i="5"/>
  <c r="I709" i="5"/>
  <c r="J709" i="5"/>
  <c r="X709" i="5"/>
  <c r="F709" i="5"/>
  <c r="R709" i="5"/>
  <c r="X710" i="5"/>
  <c r="H710" i="5"/>
  <c r="R710" i="5"/>
  <c r="F710" i="5"/>
  <c r="J710" i="5"/>
  <c r="I710" i="5"/>
  <c r="F711" i="5"/>
  <c r="J711" i="5"/>
  <c r="R711" i="5"/>
  <c r="X711" i="5"/>
  <c r="I711" i="5"/>
  <c r="H711" i="5"/>
  <c r="R712" i="5"/>
  <c r="H712" i="5"/>
  <c r="I712" i="5"/>
  <c r="X712" i="5"/>
  <c r="F712" i="5"/>
  <c r="J712" i="5"/>
  <c r="I713" i="5"/>
  <c r="H713" i="5"/>
  <c r="F713" i="5"/>
  <c r="X713" i="5"/>
  <c r="R713" i="5"/>
  <c r="J713" i="5"/>
  <c r="I714" i="5"/>
  <c r="H714" i="5"/>
  <c r="F714" i="5"/>
  <c r="R714" i="5"/>
  <c r="J714" i="5"/>
  <c r="X714" i="5"/>
  <c r="X715" i="5"/>
  <c r="H715" i="5"/>
  <c r="F715" i="5"/>
  <c r="J715" i="5"/>
  <c r="I715" i="5"/>
  <c r="R715" i="5"/>
  <c r="J716" i="5"/>
  <c r="F716" i="5"/>
  <c r="X716" i="5"/>
  <c r="I717" i="5"/>
  <c r="F717" i="5"/>
  <c r="H717" i="5"/>
  <c r="X717" i="5"/>
  <c r="J717" i="5"/>
  <c r="R717" i="5"/>
  <c r="F718" i="5"/>
  <c r="R718" i="5"/>
  <c r="X718" i="5"/>
  <c r="I718" i="5"/>
  <c r="H718" i="5"/>
  <c r="J718" i="5"/>
  <c r="I719" i="5"/>
  <c r="F719" i="5"/>
  <c r="X719" i="5"/>
  <c r="R719" i="5"/>
  <c r="J719" i="5"/>
  <c r="H719" i="5"/>
  <c r="H720" i="5"/>
  <c r="F720" i="5"/>
  <c r="X720" i="5"/>
  <c r="J720" i="5"/>
  <c r="R720" i="5"/>
  <c r="I720" i="5"/>
  <c r="X721" i="5"/>
  <c r="H721" i="5"/>
  <c r="I721" i="5"/>
  <c r="R721" i="5"/>
  <c r="F721" i="5"/>
  <c r="J721" i="5"/>
  <c r="H722" i="5"/>
  <c r="J722" i="5"/>
  <c r="X722" i="5"/>
  <c r="I722" i="5"/>
  <c r="F722" i="5"/>
  <c r="R722" i="5"/>
  <c r="X723" i="5"/>
  <c r="H723" i="5"/>
  <c r="R723" i="5"/>
  <c r="I723" i="5"/>
  <c r="J723" i="5"/>
  <c r="F723" i="5"/>
  <c r="X725" i="5"/>
  <c r="I725" i="5"/>
  <c r="R725" i="5"/>
  <c r="F725" i="5"/>
  <c r="H725" i="5"/>
  <c r="J725" i="5"/>
  <c r="I726" i="5"/>
  <c r="F726" i="5"/>
  <c r="X726" i="5"/>
  <c r="R726" i="5"/>
  <c r="J726" i="5"/>
  <c r="H726" i="5"/>
  <c r="X727" i="5"/>
  <c r="J727" i="5"/>
  <c r="R727" i="5"/>
  <c r="I727" i="5"/>
  <c r="F727" i="5"/>
  <c r="H727" i="5"/>
  <c r="F728" i="5"/>
  <c r="I728" i="5"/>
  <c r="R728" i="5"/>
  <c r="H728" i="5"/>
  <c r="J728" i="5"/>
  <c r="I729" i="5"/>
  <c r="F729" i="5"/>
  <c r="J729" i="5"/>
  <c r="H729" i="5"/>
  <c r="X729" i="5"/>
  <c r="R729" i="5"/>
  <c r="X730" i="5"/>
  <c r="H730" i="5"/>
  <c r="F730" i="5"/>
  <c r="R730" i="5"/>
  <c r="J730" i="5"/>
  <c r="I730" i="5"/>
  <c r="H731" i="5"/>
  <c r="I731" i="5"/>
  <c r="R731" i="5"/>
  <c r="J731" i="5"/>
  <c r="F731" i="5"/>
  <c r="X731" i="5"/>
  <c r="F732" i="5"/>
  <c r="X732" i="5"/>
  <c r="I733" i="5"/>
  <c r="H733" i="5"/>
  <c r="F733" i="5"/>
  <c r="R733" i="5"/>
  <c r="X733" i="5"/>
  <c r="J733" i="5"/>
  <c r="F734" i="5"/>
  <c r="J734" i="5"/>
  <c r="X734" i="5"/>
  <c r="H734" i="5"/>
  <c r="R734" i="5"/>
  <c r="I734" i="5"/>
  <c r="R736" i="5"/>
  <c r="X736" i="5"/>
  <c r="F737" i="5"/>
  <c r="R737" i="5"/>
  <c r="I737" i="5"/>
  <c r="X737" i="5"/>
  <c r="J737" i="5"/>
  <c r="H737" i="5"/>
  <c r="R738" i="5"/>
  <c r="X738" i="5"/>
  <c r="I739" i="5"/>
  <c r="H739" i="5"/>
  <c r="J739" i="5"/>
  <c r="F739" i="5"/>
  <c r="R739" i="5"/>
  <c r="X739" i="5"/>
  <c r="R741" i="5"/>
  <c r="J741" i="5"/>
  <c r="X741" i="5"/>
  <c r="I741" i="5"/>
  <c r="H741" i="5"/>
  <c r="F741" i="5"/>
  <c r="F742" i="5"/>
  <c r="X742" i="5"/>
  <c r="H742" i="5"/>
  <c r="J742" i="5"/>
  <c r="R742" i="5"/>
  <c r="I742" i="5"/>
  <c r="X743" i="5"/>
  <c r="H743" i="5"/>
  <c r="H744" i="5"/>
  <c r="X744" i="5"/>
  <c r="R744" i="5"/>
  <c r="J744" i="5"/>
  <c r="I744" i="5"/>
  <c r="F744" i="5"/>
  <c r="R745" i="5"/>
  <c r="X745" i="5"/>
  <c r="I745" i="5"/>
  <c r="J745" i="5"/>
  <c r="H745" i="5"/>
  <c r="F745" i="5"/>
  <c r="H746" i="5"/>
  <c r="J746" i="5"/>
  <c r="X746" i="5"/>
  <c r="R746" i="5"/>
  <c r="I746" i="5"/>
  <c r="F746" i="5"/>
  <c r="X747" i="5"/>
  <c r="H747" i="5"/>
  <c r="R747" i="5"/>
  <c r="F747" i="5"/>
  <c r="J747" i="5"/>
  <c r="I747" i="5"/>
  <c r="I749" i="5"/>
  <c r="R749" i="5"/>
  <c r="H749" i="5"/>
  <c r="J749" i="5"/>
  <c r="F749" i="5"/>
  <c r="X749" i="5"/>
  <c r="I750" i="5"/>
  <c r="X750" i="5"/>
  <c r="R750" i="5"/>
  <c r="F750" i="5"/>
  <c r="H750" i="5"/>
  <c r="J750" i="5"/>
  <c r="J751" i="5"/>
  <c r="R751" i="5"/>
  <c r="H751" i="5"/>
  <c r="X751" i="5"/>
  <c r="I751" i="5"/>
  <c r="F751" i="5"/>
  <c r="R752" i="5"/>
  <c r="X752" i="5"/>
  <c r="R753" i="5"/>
  <c r="X753" i="5"/>
  <c r="H754" i="5"/>
  <c r="X754" i="5"/>
  <c r="R754" i="5"/>
  <c r="F754" i="5"/>
  <c r="I754" i="5"/>
  <c r="J754" i="5"/>
  <c r="R755" i="5"/>
  <c r="I755" i="5"/>
  <c r="J755" i="5"/>
  <c r="H755" i="5"/>
  <c r="F755" i="5"/>
  <c r="X755" i="5"/>
  <c r="F756" i="5"/>
  <c r="I756" i="5"/>
  <c r="X756" i="5"/>
  <c r="J756" i="5"/>
  <c r="H756" i="5"/>
  <c r="R756" i="5"/>
  <c r="J757" i="5"/>
  <c r="R757" i="5"/>
  <c r="I757" i="5"/>
  <c r="H757" i="5"/>
  <c r="F757" i="5"/>
  <c r="X757" i="5"/>
  <c r="R758" i="5"/>
  <c r="H758" i="5"/>
  <c r="I758" i="5"/>
  <c r="J758" i="5"/>
  <c r="F758" i="5"/>
  <c r="X758" i="5"/>
  <c r="R759" i="5"/>
  <c r="H759" i="5"/>
  <c r="F759" i="5"/>
  <c r="I759" i="5"/>
  <c r="J759" i="5"/>
  <c r="X759" i="5"/>
  <c r="R762" i="5"/>
  <c r="H762" i="5"/>
  <c r="J762" i="5"/>
  <c r="X762" i="5"/>
  <c r="F762" i="5"/>
  <c r="I762" i="5"/>
  <c r="F763" i="5"/>
  <c r="H763" i="5"/>
  <c r="J763" i="5"/>
  <c r="I763" i="5"/>
  <c r="R763" i="5"/>
  <c r="X763" i="5"/>
  <c r="R764" i="5"/>
  <c r="I764" i="5"/>
  <c r="H764" i="5"/>
  <c r="J764" i="5"/>
  <c r="F764" i="5"/>
  <c r="X764" i="5"/>
  <c r="I765" i="5"/>
  <c r="H765" i="5"/>
  <c r="F765" i="5"/>
  <c r="X765" i="5"/>
  <c r="R765" i="5"/>
  <c r="J765" i="5"/>
  <c r="J766" i="5"/>
  <c r="R766" i="5"/>
  <c r="X766" i="5"/>
  <c r="I766" i="5"/>
  <c r="F766" i="5"/>
  <c r="H766" i="5"/>
  <c r="I767" i="5"/>
  <c r="J767" i="5"/>
  <c r="F767" i="5"/>
  <c r="H767" i="5"/>
  <c r="R767" i="5"/>
  <c r="X767" i="5"/>
  <c r="I768" i="5"/>
  <c r="F768" i="5"/>
  <c r="R768" i="5"/>
  <c r="H768" i="5"/>
  <c r="X768" i="5"/>
  <c r="J768" i="5"/>
  <c r="X769" i="5"/>
  <c r="R769" i="5"/>
  <c r="F770" i="5"/>
  <c r="H770" i="5"/>
  <c r="I770" i="5"/>
  <c r="R770" i="5"/>
  <c r="J770" i="5"/>
  <c r="X770" i="5"/>
  <c r="H771" i="5"/>
  <c r="F771" i="5"/>
  <c r="J771" i="5"/>
  <c r="I771" i="5"/>
  <c r="R771" i="5"/>
  <c r="X771" i="5"/>
  <c r="I772" i="5"/>
  <c r="F772" i="5"/>
  <c r="H772" i="5"/>
  <c r="X772" i="5"/>
  <c r="J772" i="5"/>
  <c r="R772" i="5"/>
  <c r="J773" i="5"/>
  <c r="R773" i="5"/>
  <c r="X773" i="5"/>
  <c r="I773" i="5"/>
  <c r="F773" i="5"/>
  <c r="H773" i="5"/>
  <c r="H774" i="5"/>
  <c r="F774" i="5"/>
  <c r="J774" i="5"/>
  <c r="X774" i="5"/>
  <c r="R774" i="5"/>
  <c r="I774" i="5"/>
  <c r="X775" i="5"/>
  <c r="I775" i="5"/>
  <c r="J775" i="5"/>
  <c r="H775" i="5"/>
  <c r="R775" i="5"/>
  <c r="F775" i="5"/>
  <c r="R776" i="5"/>
  <c r="H776" i="5"/>
  <c r="X776" i="5"/>
  <c r="J776" i="5"/>
  <c r="I776" i="5"/>
  <c r="F776" i="5"/>
  <c r="F777" i="5"/>
  <c r="H777" i="5"/>
  <c r="I777" i="5"/>
  <c r="R777" i="5"/>
  <c r="J777" i="5"/>
  <c r="X777" i="5"/>
  <c r="J778" i="5"/>
  <c r="R778" i="5"/>
  <c r="F778" i="5"/>
  <c r="H778" i="5"/>
  <c r="I778" i="5"/>
  <c r="X778" i="5"/>
  <c r="X779" i="5"/>
  <c r="I779" i="5"/>
  <c r="J779" i="5"/>
  <c r="F779" i="5"/>
  <c r="R779" i="5"/>
  <c r="H779" i="5"/>
  <c r="I781" i="5"/>
  <c r="R781" i="5"/>
  <c r="J781" i="5"/>
  <c r="F781" i="5"/>
  <c r="H781" i="5"/>
  <c r="J782" i="5"/>
  <c r="R782" i="5"/>
  <c r="I782" i="5"/>
  <c r="H782" i="5"/>
  <c r="F782" i="5"/>
  <c r="X782" i="5"/>
  <c r="H783" i="5"/>
  <c r="R783" i="5"/>
  <c r="F783" i="5"/>
  <c r="I783" i="5"/>
  <c r="X783" i="5"/>
  <c r="J783" i="5"/>
  <c r="X784" i="5"/>
  <c r="R784" i="5"/>
  <c r="F784" i="5"/>
  <c r="I784" i="5"/>
  <c r="J784" i="5"/>
  <c r="H784" i="5"/>
  <c r="X785" i="5"/>
  <c r="J785" i="5"/>
  <c r="F786" i="5"/>
  <c r="I786" i="5"/>
  <c r="X786" i="5"/>
  <c r="J786" i="5"/>
  <c r="H786" i="5"/>
  <c r="R786" i="5"/>
  <c r="I787" i="5"/>
  <c r="H787" i="5"/>
  <c r="X787" i="5"/>
  <c r="J787" i="5"/>
  <c r="R787" i="5"/>
  <c r="F787" i="5"/>
  <c r="H788" i="5"/>
  <c r="R788" i="5"/>
  <c r="F788" i="5"/>
  <c r="J788" i="5"/>
  <c r="I788" i="5"/>
  <c r="X788" i="5"/>
  <c r="I789" i="5"/>
  <c r="X789" i="5"/>
  <c r="J789" i="5"/>
  <c r="H789" i="5"/>
  <c r="F789" i="5"/>
  <c r="R789" i="5"/>
  <c r="X790" i="5"/>
  <c r="R790" i="5"/>
  <c r="H790" i="5"/>
  <c r="J790" i="5"/>
  <c r="I790" i="5"/>
  <c r="F790" i="5"/>
  <c r="R791" i="5"/>
  <c r="I791" i="5"/>
  <c r="J791" i="5"/>
  <c r="X791" i="5"/>
  <c r="F791" i="5"/>
  <c r="H791" i="5"/>
  <c r="H792" i="5"/>
  <c r="X792" i="5"/>
  <c r="I792" i="5"/>
  <c r="F792" i="5"/>
  <c r="J792" i="5"/>
  <c r="R792" i="5"/>
  <c r="R793" i="5"/>
  <c r="I793" i="5"/>
  <c r="J793" i="5"/>
  <c r="F793" i="5"/>
  <c r="X793" i="5"/>
  <c r="H793" i="5"/>
  <c r="F795" i="5"/>
  <c r="R795" i="5"/>
  <c r="H795" i="5"/>
  <c r="J795" i="5"/>
  <c r="X795" i="5"/>
  <c r="I795" i="5"/>
  <c r="X796" i="5"/>
  <c r="J796" i="5"/>
  <c r="F796" i="5"/>
  <c r="R796" i="5"/>
  <c r="H796" i="5"/>
  <c r="I796" i="5"/>
  <c r="I798" i="5"/>
  <c r="F798" i="5"/>
  <c r="X798" i="5"/>
  <c r="H798" i="5"/>
  <c r="J798" i="5"/>
  <c r="R798" i="5"/>
  <c r="I799" i="5"/>
  <c r="J799" i="5"/>
  <c r="H799" i="5"/>
  <c r="F799" i="5"/>
  <c r="R799" i="5"/>
  <c r="X799" i="5"/>
  <c r="J801" i="5"/>
  <c r="F801" i="5"/>
  <c r="R801" i="5"/>
  <c r="I801" i="5"/>
  <c r="H801" i="5"/>
  <c r="X801" i="5"/>
  <c r="X802" i="5"/>
  <c r="I802" i="5"/>
  <c r="F802" i="5"/>
  <c r="R802" i="5"/>
  <c r="J802" i="5"/>
  <c r="H802" i="5"/>
  <c r="H805" i="5"/>
  <c r="R805" i="5"/>
  <c r="F805" i="5"/>
  <c r="J805" i="5"/>
  <c r="I805" i="5"/>
  <c r="X805" i="5"/>
  <c r="H806" i="5"/>
  <c r="I806" i="5"/>
  <c r="R806" i="5"/>
  <c r="J806" i="5"/>
  <c r="X806" i="5"/>
  <c r="F806" i="5"/>
  <c r="R807" i="5"/>
  <c r="H807" i="5"/>
  <c r="F807" i="5"/>
  <c r="X807" i="5"/>
  <c r="I807" i="5"/>
  <c r="J807" i="5"/>
  <c r="J808" i="5"/>
  <c r="I808" i="5"/>
  <c r="F808" i="5"/>
  <c r="R808" i="5"/>
  <c r="H808" i="5"/>
  <c r="X810" i="5"/>
  <c r="F810" i="5"/>
  <c r="H810" i="5"/>
  <c r="R810" i="5"/>
  <c r="J810" i="5"/>
  <c r="I810" i="5"/>
  <c r="H811" i="5"/>
  <c r="J811" i="5"/>
  <c r="I811" i="5"/>
  <c r="R811" i="5"/>
  <c r="F811" i="5"/>
  <c r="X811" i="5"/>
  <c r="J812" i="5"/>
  <c r="F812" i="5"/>
  <c r="R812" i="5"/>
  <c r="H812" i="5"/>
  <c r="I812" i="5"/>
  <c r="X813" i="5"/>
  <c r="H813" i="5"/>
  <c r="J813" i="5"/>
  <c r="I813" i="5"/>
  <c r="F813" i="5"/>
  <c r="R813" i="5"/>
  <c r="F814" i="5"/>
  <c r="H814" i="5"/>
  <c r="R814" i="5"/>
  <c r="I814" i="5"/>
  <c r="J814" i="5"/>
  <c r="X814" i="5"/>
  <c r="F815" i="5"/>
  <c r="X815" i="5"/>
  <c r="J816" i="5"/>
  <c r="R816" i="5"/>
  <c r="F816" i="5"/>
  <c r="I816" i="5"/>
  <c r="H816" i="5"/>
  <c r="X816" i="5"/>
  <c r="I817" i="5"/>
  <c r="R817" i="5"/>
  <c r="H817" i="5"/>
  <c r="F817" i="5"/>
  <c r="J817" i="5"/>
  <c r="X817" i="5"/>
  <c r="F818" i="5"/>
  <c r="H818" i="5"/>
  <c r="I818" i="5"/>
  <c r="X818" i="5"/>
  <c r="J818" i="5"/>
  <c r="R818" i="5"/>
  <c r="I820" i="5"/>
  <c r="H820" i="5"/>
  <c r="R820" i="5"/>
  <c r="F820" i="5"/>
  <c r="X820" i="5"/>
  <c r="J820" i="5"/>
  <c r="F821" i="5"/>
  <c r="I821" i="5"/>
  <c r="J821" i="5"/>
  <c r="R821" i="5"/>
  <c r="X821" i="5"/>
  <c r="H821" i="5"/>
  <c r="X824" i="5"/>
  <c r="F824" i="5"/>
  <c r="R824" i="5"/>
  <c r="I824" i="5"/>
  <c r="H824" i="5"/>
  <c r="J824" i="5"/>
  <c r="F826" i="5"/>
  <c r="R826" i="5"/>
  <c r="H826" i="5"/>
  <c r="I826" i="5"/>
  <c r="J826" i="5"/>
  <c r="X828" i="5"/>
  <c r="I828" i="5"/>
  <c r="J828" i="5"/>
  <c r="H828" i="5"/>
  <c r="R828" i="5"/>
  <c r="F828" i="5"/>
  <c r="R829" i="5"/>
  <c r="X829" i="5"/>
  <c r="H829" i="5"/>
  <c r="F829" i="5"/>
  <c r="I829" i="5"/>
  <c r="J829" i="5"/>
  <c r="J830" i="5"/>
  <c r="F830" i="5"/>
  <c r="I830" i="5"/>
  <c r="R830" i="5"/>
  <c r="H830" i="5"/>
  <c r="X830" i="5"/>
  <c r="R832" i="5"/>
  <c r="H832" i="5"/>
  <c r="X832" i="5"/>
  <c r="J832" i="5"/>
  <c r="F832" i="5"/>
  <c r="I832" i="5"/>
  <c r="X834" i="5"/>
  <c r="R834" i="5"/>
  <c r="F834" i="5"/>
  <c r="J834" i="5"/>
  <c r="H834" i="5"/>
  <c r="I834" i="5"/>
  <c r="H835" i="5"/>
  <c r="J835" i="5"/>
  <c r="X835" i="5"/>
  <c r="R835" i="5"/>
  <c r="F835" i="5"/>
  <c r="I835" i="5"/>
  <c r="X836" i="5"/>
  <c r="J836" i="5"/>
  <c r="R836" i="5"/>
  <c r="F836" i="5"/>
  <c r="H836" i="5"/>
  <c r="I836" i="5"/>
  <c r="J837" i="5"/>
  <c r="R837" i="5"/>
  <c r="X837" i="5"/>
  <c r="I838" i="5"/>
  <c r="X838" i="5"/>
  <c r="F841" i="5"/>
  <c r="I841" i="5"/>
  <c r="H841" i="5"/>
  <c r="X841" i="5"/>
  <c r="R841" i="5"/>
  <c r="J841" i="5"/>
  <c r="X842" i="5"/>
  <c r="H842" i="5"/>
  <c r="F842" i="5"/>
  <c r="I842" i="5"/>
  <c r="J842" i="5"/>
  <c r="R842" i="5"/>
  <c r="I843" i="5"/>
  <c r="X843" i="5"/>
  <c r="F843" i="5"/>
  <c r="J843" i="5"/>
  <c r="H843" i="5"/>
  <c r="R843" i="5"/>
  <c r="X846" i="5"/>
  <c r="R846" i="5"/>
  <c r="I846" i="5"/>
  <c r="H846" i="5"/>
  <c r="J846" i="5"/>
  <c r="F846" i="5"/>
  <c r="J847" i="5"/>
  <c r="H847" i="5"/>
  <c r="X847" i="5"/>
  <c r="I847" i="5"/>
  <c r="R847" i="5"/>
  <c r="F847" i="5"/>
  <c r="H848" i="5"/>
  <c r="X848" i="5"/>
  <c r="J848" i="5"/>
  <c r="R848" i="5"/>
  <c r="I848" i="5"/>
  <c r="F848" i="5"/>
  <c r="F850" i="5"/>
  <c r="H850" i="5"/>
  <c r="X850" i="5"/>
  <c r="J850" i="5"/>
  <c r="R850" i="5"/>
  <c r="I850" i="5"/>
  <c r="X851" i="5"/>
  <c r="J851" i="5"/>
  <c r="F851" i="5"/>
  <c r="H851" i="5"/>
  <c r="I851" i="5"/>
  <c r="R851" i="5"/>
  <c r="X853" i="5"/>
  <c r="J853" i="5"/>
  <c r="F855" i="5"/>
  <c r="X855" i="5"/>
  <c r="H858" i="5"/>
  <c r="X858" i="5"/>
  <c r="I859" i="5"/>
  <c r="F859" i="5"/>
  <c r="X859" i="5"/>
  <c r="R859" i="5"/>
  <c r="H859" i="5"/>
  <c r="J859" i="5"/>
  <c r="R862" i="5"/>
  <c r="J862" i="5"/>
  <c r="X862" i="5"/>
  <c r="I862" i="5"/>
  <c r="H862" i="5"/>
  <c r="F862" i="5"/>
  <c r="J863" i="5"/>
  <c r="R863" i="5"/>
  <c r="X863" i="5"/>
  <c r="F863" i="5"/>
  <c r="I863" i="5"/>
  <c r="H863" i="5"/>
  <c r="I864" i="5"/>
  <c r="R864" i="5"/>
  <c r="F864" i="5"/>
  <c r="X864" i="5"/>
  <c r="H864" i="5"/>
  <c r="J864" i="5"/>
  <c r="F866" i="5"/>
  <c r="J866" i="5"/>
  <c r="R866" i="5"/>
  <c r="I866" i="5"/>
  <c r="H866" i="5"/>
  <c r="X866" i="5"/>
  <c r="F867" i="5"/>
  <c r="J867" i="5"/>
  <c r="X867" i="5"/>
  <c r="H867" i="5"/>
  <c r="R867" i="5"/>
  <c r="I867" i="5"/>
  <c r="R868" i="5"/>
  <c r="I868" i="5"/>
  <c r="H868" i="5"/>
  <c r="F868" i="5"/>
  <c r="J868" i="5"/>
  <c r="X871" i="5"/>
  <c r="F871" i="5"/>
  <c r="J871" i="5"/>
  <c r="R871" i="5"/>
  <c r="H871" i="5"/>
  <c r="I871" i="5"/>
  <c r="X872" i="5"/>
  <c r="H872" i="5"/>
  <c r="J872" i="5"/>
  <c r="I872" i="5"/>
  <c r="R872" i="5"/>
  <c r="F872" i="5"/>
  <c r="J873" i="5"/>
  <c r="I873" i="5"/>
  <c r="R873" i="5"/>
  <c r="F873" i="5"/>
  <c r="H873" i="5"/>
  <c r="H875" i="5"/>
  <c r="R875" i="5"/>
  <c r="F875" i="5"/>
  <c r="X875" i="5"/>
  <c r="J875" i="5"/>
  <c r="I875" i="5"/>
  <c r="I876" i="5"/>
  <c r="X876" i="5"/>
  <c r="F876" i="5"/>
  <c r="J876" i="5"/>
  <c r="H876" i="5"/>
  <c r="R876" i="5"/>
  <c r="X877" i="5"/>
  <c r="J877" i="5"/>
  <c r="F879" i="5"/>
  <c r="R879" i="5"/>
  <c r="I879" i="5"/>
  <c r="X879" i="5"/>
  <c r="J879" i="5"/>
  <c r="H879" i="5"/>
  <c r="H880" i="5"/>
  <c r="F880" i="5"/>
  <c r="J880" i="5"/>
  <c r="I880" i="5"/>
  <c r="X880" i="5"/>
  <c r="R880" i="5"/>
  <c r="H882" i="5"/>
  <c r="I882" i="5"/>
  <c r="X882" i="5"/>
  <c r="R882" i="5"/>
  <c r="J882" i="5"/>
  <c r="F882" i="5"/>
  <c r="X883" i="5"/>
  <c r="I883" i="5"/>
  <c r="J883" i="5"/>
  <c r="F883" i="5"/>
  <c r="H883" i="5"/>
  <c r="R883" i="5"/>
  <c r="F884" i="5"/>
  <c r="H884" i="5"/>
  <c r="I884" i="5"/>
  <c r="R884" i="5"/>
  <c r="X884" i="5"/>
  <c r="J884" i="5"/>
  <c r="H885" i="5"/>
  <c r="F885" i="5"/>
  <c r="J885" i="5"/>
  <c r="I885" i="5"/>
  <c r="X885" i="5"/>
  <c r="R885" i="5"/>
  <c r="H887" i="5"/>
  <c r="I887" i="5"/>
  <c r="R887" i="5"/>
  <c r="J887" i="5"/>
  <c r="F887" i="5"/>
  <c r="X887" i="5"/>
  <c r="J888" i="5"/>
  <c r="I888" i="5"/>
  <c r="H888" i="5"/>
  <c r="R888" i="5"/>
  <c r="F888" i="5"/>
  <c r="X888" i="5"/>
  <c r="J889" i="5"/>
  <c r="F889" i="5"/>
  <c r="H889" i="5"/>
  <c r="I889" i="5"/>
  <c r="R889" i="5"/>
  <c r="X889" i="5"/>
  <c r="F890" i="5"/>
  <c r="R890" i="5"/>
  <c r="H890" i="5"/>
  <c r="J890" i="5"/>
  <c r="X890" i="5"/>
  <c r="I890" i="5"/>
  <c r="X891" i="5"/>
  <c r="I891" i="5"/>
  <c r="F891" i="5"/>
  <c r="R891" i="5"/>
  <c r="J891" i="5"/>
  <c r="H891" i="5"/>
  <c r="H892" i="5"/>
  <c r="R892" i="5"/>
  <c r="I892" i="5"/>
  <c r="X892" i="5"/>
  <c r="F892" i="5"/>
  <c r="J892" i="5"/>
  <c r="J894" i="5"/>
  <c r="X894" i="5"/>
  <c r="R894" i="5"/>
  <c r="I894" i="5"/>
  <c r="F894" i="5"/>
  <c r="H894" i="5"/>
  <c r="X895" i="5"/>
  <c r="H895" i="5"/>
  <c r="J895" i="5"/>
  <c r="F895" i="5"/>
  <c r="I895" i="5"/>
  <c r="R895" i="5"/>
  <c r="I896" i="5"/>
  <c r="R896" i="5"/>
  <c r="J896" i="5"/>
  <c r="H896" i="5"/>
  <c r="X896" i="5"/>
  <c r="F896" i="5"/>
  <c r="F899" i="5"/>
  <c r="R899" i="5"/>
  <c r="H899" i="5"/>
  <c r="I899" i="5"/>
  <c r="X899" i="5"/>
  <c r="J899" i="5"/>
  <c r="I901" i="5"/>
  <c r="J901" i="5"/>
  <c r="H903" i="5"/>
  <c r="X903" i="5"/>
  <c r="R903" i="5"/>
  <c r="F903" i="5"/>
  <c r="I903" i="5"/>
  <c r="J903" i="5"/>
  <c r="I905" i="5"/>
  <c r="J905" i="5"/>
  <c r="X905" i="5"/>
  <c r="R905" i="5"/>
  <c r="H905" i="5"/>
  <c r="F905" i="5"/>
  <c r="H906" i="5"/>
  <c r="I906" i="5"/>
  <c r="R906" i="5"/>
  <c r="F906" i="5"/>
  <c r="J906" i="5"/>
  <c r="X906" i="5"/>
  <c r="J907" i="5"/>
  <c r="X907" i="5"/>
  <c r="I907" i="5"/>
  <c r="F907" i="5"/>
  <c r="R907" i="5"/>
  <c r="H907" i="5"/>
  <c r="X908" i="5"/>
  <c r="R908" i="5"/>
  <c r="H908" i="5"/>
  <c r="F908" i="5"/>
  <c r="I908" i="5"/>
  <c r="J908" i="5"/>
  <c r="H910" i="5"/>
  <c r="X910" i="5"/>
  <c r="F910" i="5"/>
  <c r="R910" i="5"/>
  <c r="J910" i="5"/>
  <c r="I910" i="5"/>
  <c r="R911" i="5"/>
  <c r="X911" i="5"/>
  <c r="F911" i="5"/>
  <c r="H911" i="5"/>
  <c r="I911" i="5"/>
  <c r="J911" i="5"/>
  <c r="X912" i="5"/>
  <c r="I912" i="5"/>
  <c r="J912" i="5"/>
  <c r="F912" i="5"/>
  <c r="R912" i="5"/>
  <c r="H912" i="5"/>
  <c r="R915" i="5"/>
  <c r="H915" i="5"/>
  <c r="J915" i="5"/>
  <c r="I915" i="5"/>
  <c r="X915" i="5"/>
  <c r="F915" i="5"/>
  <c r="H919" i="5"/>
  <c r="X919" i="5"/>
  <c r="R919" i="5"/>
  <c r="I919" i="5"/>
  <c r="J919" i="5"/>
  <c r="F919" i="5"/>
  <c r="F920" i="5"/>
  <c r="X920" i="5"/>
  <c r="H920" i="5"/>
  <c r="J920" i="5"/>
  <c r="R920" i="5"/>
  <c r="I920" i="5"/>
  <c r="X921" i="5"/>
  <c r="J921" i="5"/>
  <c r="I921" i="5"/>
  <c r="R921" i="5"/>
  <c r="F921" i="5"/>
  <c r="H921" i="5"/>
  <c r="I922" i="5"/>
  <c r="J922" i="5"/>
  <c r="F922" i="5"/>
  <c r="H922" i="5"/>
  <c r="R922" i="5"/>
  <c r="X922" i="5"/>
  <c r="X923" i="5"/>
  <c r="H923" i="5"/>
  <c r="J923" i="5"/>
  <c r="R923" i="5"/>
  <c r="F923" i="5"/>
  <c r="I923" i="5"/>
  <c r="X924" i="5"/>
  <c r="R924" i="5"/>
  <c r="I924" i="5"/>
  <c r="F924" i="5"/>
  <c r="H924" i="5"/>
  <c r="J924" i="5"/>
  <c r="R925" i="5"/>
  <c r="I925" i="5"/>
  <c r="J925" i="5"/>
  <c r="H925" i="5"/>
  <c r="F925" i="5"/>
  <c r="X925" i="5"/>
  <c r="J926" i="5"/>
  <c r="H926" i="5"/>
  <c r="I926" i="5"/>
  <c r="R926" i="5"/>
  <c r="X926" i="5"/>
  <c r="F926" i="5"/>
  <c r="H927" i="5"/>
  <c r="F927" i="5"/>
  <c r="I927" i="5"/>
  <c r="J927" i="5"/>
  <c r="R927" i="5"/>
  <c r="X927" i="5"/>
  <c r="I929" i="5"/>
  <c r="R929" i="5"/>
  <c r="X929" i="5"/>
  <c r="X930" i="5"/>
  <c r="H930" i="5"/>
  <c r="F930" i="5"/>
  <c r="I930" i="5"/>
  <c r="R930" i="5"/>
  <c r="J930" i="5"/>
  <c r="I931" i="5"/>
  <c r="X931" i="5"/>
  <c r="H931" i="5"/>
  <c r="F931" i="5"/>
  <c r="J931" i="5"/>
  <c r="R931" i="5"/>
  <c r="F932" i="5"/>
  <c r="H932" i="5"/>
  <c r="R932" i="5"/>
  <c r="I932" i="5"/>
  <c r="J932" i="5"/>
  <c r="X932" i="5"/>
  <c r="F933" i="5"/>
  <c r="I933" i="5"/>
  <c r="R933" i="5"/>
  <c r="J933" i="5"/>
  <c r="H933" i="5"/>
  <c r="H934" i="5"/>
  <c r="R934" i="5"/>
  <c r="X934" i="5"/>
  <c r="F934" i="5"/>
  <c r="J934" i="5"/>
  <c r="I934" i="5"/>
  <c r="R935" i="5"/>
  <c r="F935" i="5"/>
  <c r="H935" i="5"/>
  <c r="J935" i="5"/>
  <c r="I935" i="5"/>
  <c r="X935" i="5"/>
  <c r="I936" i="5"/>
  <c r="X936" i="5"/>
  <c r="F936" i="5"/>
  <c r="H936" i="5"/>
  <c r="J936" i="5"/>
  <c r="R936" i="5"/>
  <c r="R937" i="5"/>
  <c r="J937" i="5"/>
  <c r="X937" i="5"/>
  <c r="H937" i="5"/>
  <c r="F937" i="5"/>
  <c r="I937" i="5"/>
  <c r="R939" i="5"/>
  <c r="X939" i="5"/>
  <c r="I939" i="5"/>
  <c r="H939" i="5"/>
  <c r="F939" i="5"/>
  <c r="J939" i="5"/>
  <c r="H940" i="5"/>
  <c r="F940" i="5"/>
  <c r="I940" i="5"/>
  <c r="X940" i="5"/>
  <c r="R940" i="5"/>
  <c r="J940" i="5"/>
  <c r="H941" i="5"/>
  <c r="J941" i="5"/>
  <c r="I941" i="5"/>
  <c r="R941" i="5"/>
  <c r="X941" i="5"/>
  <c r="F941" i="5"/>
  <c r="R943" i="5"/>
  <c r="J943" i="5"/>
  <c r="X943" i="5"/>
  <c r="F943" i="5"/>
  <c r="I943" i="5"/>
  <c r="H943" i="5"/>
  <c r="J944" i="5"/>
  <c r="H944" i="5"/>
  <c r="R944" i="5"/>
  <c r="X944" i="5"/>
  <c r="F944" i="5"/>
  <c r="I944" i="5"/>
  <c r="F945" i="5"/>
  <c r="X945" i="5"/>
  <c r="J945" i="5"/>
  <c r="R945" i="5"/>
  <c r="I945" i="5"/>
  <c r="H945" i="5"/>
  <c r="X947" i="5"/>
  <c r="R947" i="5"/>
  <c r="I947" i="5"/>
  <c r="F947" i="5"/>
  <c r="H947" i="5"/>
  <c r="J947" i="5"/>
  <c r="I948" i="5"/>
  <c r="J948" i="5"/>
  <c r="R948" i="5"/>
  <c r="X948" i="5"/>
  <c r="F948" i="5"/>
  <c r="H948" i="5"/>
  <c r="X949" i="5"/>
  <c r="H949" i="5"/>
  <c r="F949" i="5"/>
  <c r="J949" i="5"/>
  <c r="I949" i="5"/>
  <c r="R949" i="5"/>
  <c r="R951" i="5"/>
  <c r="F951" i="5"/>
  <c r="H951" i="5"/>
  <c r="I951" i="5"/>
  <c r="J951" i="5"/>
  <c r="X951" i="5"/>
  <c r="X952" i="5"/>
  <c r="R952" i="5"/>
  <c r="J952" i="5"/>
  <c r="I952" i="5"/>
  <c r="F952" i="5"/>
  <c r="H952" i="5"/>
  <c r="H953" i="5"/>
  <c r="X953" i="5"/>
  <c r="J953" i="5"/>
  <c r="F955" i="5"/>
  <c r="J955" i="5"/>
  <c r="H955" i="5"/>
  <c r="X955" i="5"/>
  <c r="R955" i="5"/>
  <c r="I955" i="5"/>
  <c r="J957" i="5"/>
  <c r="X957" i="5"/>
  <c r="J959" i="5"/>
  <c r="F959" i="5"/>
  <c r="R959" i="5"/>
  <c r="I959" i="5"/>
  <c r="H959" i="5"/>
  <c r="X959" i="5"/>
  <c r="X960" i="5"/>
  <c r="H960" i="5"/>
  <c r="R961" i="5"/>
  <c r="F961" i="5"/>
  <c r="H961" i="5"/>
  <c r="X961" i="5"/>
  <c r="J961" i="5"/>
  <c r="I961" i="5"/>
  <c r="H963" i="5"/>
  <c r="I963" i="5"/>
  <c r="X963" i="5"/>
  <c r="F963" i="5"/>
  <c r="R963" i="5"/>
  <c r="J963" i="5"/>
  <c r="F964" i="5"/>
  <c r="H964" i="5"/>
  <c r="X964" i="5"/>
  <c r="J964" i="5"/>
  <c r="I964" i="5"/>
  <c r="R964" i="5"/>
  <c r="I967" i="5"/>
  <c r="F967" i="5"/>
  <c r="H967" i="5"/>
  <c r="J967" i="5"/>
  <c r="X967" i="5"/>
  <c r="R967" i="5"/>
  <c r="X968" i="5"/>
  <c r="R968" i="5"/>
  <c r="J972" i="5"/>
  <c r="I972" i="5"/>
  <c r="H972" i="5"/>
  <c r="F972" i="5"/>
  <c r="R972" i="5"/>
  <c r="J976" i="5"/>
  <c r="X976" i="5"/>
  <c r="I976" i="5"/>
  <c r="H976" i="5"/>
  <c r="F976" i="5"/>
  <c r="R976" i="5"/>
  <c r="I977" i="5"/>
  <c r="X977" i="5"/>
  <c r="J977" i="5"/>
  <c r="H977" i="5"/>
  <c r="F977" i="5"/>
  <c r="R977" i="5"/>
  <c r="R979" i="5"/>
  <c r="I979" i="5"/>
  <c r="J979" i="5"/>
  <c r="X979" i="5"/>
  <c r="F979" i="5"/>
  <c r="H979" i="5"/>
  <c r="F980" i="5"/>
  <c r="J980" i="5"/>
  <c r="I980" i="5"/>
  <c r="H980" i="5"/>
  <c r="R980" i="5"/>
  <c r="X980" i="5"/>
  <c r="X981" i="5"/>
  <c r="I981" i="5"/>
  <c r="R981" i="5"/>
  <c r="F981" i="5"/>
  <c r="H981" i="5"/>
  <c r="J981" i="5"/>
  <c r="R983" i="5"/>
  <c r="I983" i="5"/>
  <c r="F983" i="5"/>
  <c r="H983" i="5"/>
  <c r="X983" i="5"/>
  <c r="J983" i="5"/>
  <c r="F984" i="5"/>
  <c r="J984" i="5"/>
  <c r="R984" i="5"/>
  <c r="I984" i="5"/>
  <c r="X984" i="5"/>
  <c r="H984" i="5"/>
  <c r="I985" i="5"/>
  <c r="X985" i="5"/>
  <c r="F985" i="5"/>
  <c r="H985" i="5"/>
  <c r="J985" i="5"/>
  <c r="R985" i="5"/>
  <c r="I986" i="5"/>
  <c r="X986" i="5"/>
  <c r="H986" i="5"/>
  <c r="R986" i="5"/>
  <c r="F986" i="5"/>
  <c r="J986" i="5"/>
  <c r="X987" i="5"/>
  <c r="J987" i="5"/>
  <c r="I987" i="5"/>
  <c r="H987" i="5"/>
  <c r="R987" i="5"/>
  <c r="F987" i="5"/>
  <c r="F988" i="5"/>
  <c r="I988" i="5"/>
  <c r="J988" i="5"/>
  <c r="R988" i="5"/>
  <c r="H988" i="5"/>
  <c r="X988" i="5"/>
  <c r="J991" i="5"/>
  <c r="H991" i="5"/>
  <c r="F991" i="5"/>
  <c r="R991" i="5"/>
  <c r="X991" i="5"/>
  <c r="I991" i="5"/>
  <c r="F992" i="5"/>
  <c r="J992" i="5"/>
  <c r="X992" i="5"/>
  <c r="H992" i="5"/>
  <c r="I992" i="5"/>
  <c r="R992" i="5"/>
  <c r="I993" i="5"/>
  <c r="X993" i="5"/>
  <c r="R993" i="5"/>
  <c r="H995" i="5"/>
  <c r="I995" i="5"/>
  <c r="J995" i="5"/>
  <c r="R995" i="5"/>
  <c r="F995" i="5"/>
  <c r="X995" i="5"/>
  <c r="J996" i="5"/>
  <c r="I996" i="5"/>
  <c r="H996" i="5"/>
  <c r="F996" i="5"/>
  <c r="X996" i="5"/>
  <c r="R996" i="5"/>
  <c r="J997" i="5"/>
  <c r="X997" i="5"/>
  <c r="H997" i="5"/>
  <c r="I997" i="5"/>
  <c r="R997" i="5"/>
  <c r="F997" i="5"/>
  <c r="F999" i="5"/>
  <c r="R999" i="5"/>
  <c r="I999" i="5"/>
  <c r="H999" i="5"/>
  <c r="J999" i="5"/>
  <c r="X999" i="5"/>
  <c r="F1000" i="5"/>
  <c r="H1000" i="5"/>
  <c r="I1000" i="5"/>
  <c r="J1000" i="5"/>
  <c r="R1000" i="5"/>
  <c r="X1000"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196" i="5"/>
  <c r="R196" i="5"/>
  <c r="R5" i="5"/>
  <c r="X5" i="5"/>
  <c r="G68" i="6"/>
  <c r="H68" i="6"/>
  <c r="G1026" i="5"/>
  <c r="J1026" i="5"/>
  <c r="I1026" i="5"/>
  <c r="R1026" i="5"/>
  <c r="F1026" i="5"/>
  <c r="H1026" i="5"/>
  <c r="G1054" i="5"/>
  <c r="I1054" i="5"/>
  <c r="J1054" i="5"/>
  <c r="R1054" i="5"/>
  <c r="F1054" i="5"/>
  <c r="H1054" i="5"/>
  <c r="X1054" i="5"/>
  <c r="G1090" i="5"/>
  <c r="J1090" i="5"/>
  <c r="I1090" i="5"/>
  <c r="R1090" i="5"/>
  <c r="F1090" i="5"/>
  <c r="H1090" i="5"/>
  <c r="X1090" i="5"/>
  <c r="G1130" i="5"/>
  <c r="F1130" i="5"/>
  <c r="H1130" i="5"/>
  <c r="J1130" i="5"/>
  <c r="R1130" i="5"/>
  <c r="I1130" i="5"/>
  <c r="X1130" i="5"/>
  <c r="G1154" i="5"/>
  <c r="F1154" i="5"/>
  <c r="H1154" i="5"/>
  <c r="R1154" i="5"/>
  <c r="I1154" i="5"/>
  <c r="J1154" i="5"/>
  <c r="X1154" i="5"/>
  <c r="G1156" i="5"/>
  <c r="R1156" i="5"/>
  <c r="H1156" i="5"/>
  <c r="I1156" i="5"/>
  <c r="J1156" i="5"/>
  <c r="F1156" i="5"/>
  <c r="X1156" i="5"/>
  <c r="G1174" i="5"/>
  <c r="R1174" i="5"/>
  <c r="F1174" i="5"/>
  <c r="H1174" i="5"/>
  <c r="I1174" i="5"/>
  <c r="J1174" i="5"/>
  <c r="X1174" i="5"/>
  <c r="G1175" i="5"/>
  <c r="I1175" i="5"/>
  <c r="J1175" i="5"/>
  <c r="R1175" i="5"/>
  <c r="F1175" i="5"/>
  <c r="H1175" i="5"/>
  <c r="X1175" i="5"/>
  <c r="G1244" i="5"/>
  <c r="H1244" i="5"/>
  <c r="I1244" i="5"/>
  <c r="J1244" i="5"/>
  <c r="R1244" i="5"/>
  <c r="F1244" i="5"/>
  <c r="X1244" i="5"/>
  <c r="G1331" i="5"/>
  <c r="J1331" i="5"/>
  <c r="R1331" i="5"/>
  <c r="F1331" i="5"/>
  <c r="H1331" i="5"/>
  <c r="I1331" i="5"/>
  <c r="X1331" i="5"/>
  <c r="G1369" i="5"/>
  <c r="F1369" i="5"/>
  <c r="J1369" i="5"/>
  <c r="R1369" i="5"/>
  <c r="H1369" i="5"/>
  <c r="I1369" i="5"/>
  <c r="X1369" i="5"/>
  <c r="G1375" i="5"/>
  <c r="J1375" i="5"/>
  <c r="R1375" i="5"/>
  <c r="F1375" i="5"/>
  <c r="H1375" i="5"/>
  <c r="I1375" i="5"/>
  <c r="X1375" i="5"/>
  <c r="G1443" i="5"/>
  <c r="I1443" i="5"/>
  <c r="R1443" i="5"/>
  <c r="F1443" i="5"/>
  <c r="H1443" i="5"/>
  <c r="J1443" i="5"/>
  <c r="X1443" i="5"/>
  <c r="G1453" i="5"/>
  <c r="I1453" i="5"/>
  <c r="R1453" i="5"/>
  <c r="F1453" i="5"/>
  <c r="H1453" i="5"/>
  <c r="J1453" i="5"/>
  <c r="X1453" i="5"/>
  <c r="G1488" i="5"/>
  <c r="F1488" i="5"/>
  <c r="R1488" i="5"/>
  <c r="H1488" i="5"/>
  <c r="I1488" i="5"/>
  <c r="J1488" i="5"/>
  <c r="X1488" i="5"/>
  <c r="G1499" i="5"/>
  <c r="F1499" i="5"/>
  <c r="I1499" i="5"/>
  <c r="H1499" i="5"/>
  <c r="J1499" i="5"/>
  <c r="R1499" i="5"/>
  <c r="X1499" i="5"/>
  <c r="G1523" i="5"/>
  <c r="F1523" i="5"/>
  <c r="H1523" i="5"/>
  <c r="I1523" i="5"/>
  <c r="J1523" i="5"/>
  <c r="R1523" i="5"/>
  <c r="X1523" i="5"/>
  <c r="G1531" i="5"/>
  <c r="F1531" i="5"/>
  <c r="H1531" i="5"/>
  <c r="I1531" i="5"/>
  <c r="J1531" i="5"/>
  <c r="R1531" i="5"/>
  <c r="X1531" i="5"/>
  <c r="G1537" i="5"/>
  <c r="F1537" i="5"/>
  <c r="H1537" i="5"/>
  <c r="I1537" i="5"/>
  <c r="J1537" i="5"/>
  <c r="R1537" i="5"/>
  <c r="X1537" i="5"/>
  <c r="R1586" i="5"/>
  <c r="G1586" i="5"/>
  <c r="J1586" i="5"/>
  <c r="F1586" i="5"/>
  <c r="H1586" i="5"/>
  <c r="I1586" i="5"/>
  <c r="X1586" i="5"/>
  <c r="I1651" i="5"/>
  <c r="H1651" i="5"/>
  <c r="G1651" i="5"/>
  <c r="F1651" i="5"/>
  <c r="J1651" i="5"/>
  <c r="R1651" i="5"/>
  <c r="X1651" i="5"/>
  <c r="G1671" i="5"/>
  <c r="R1671" i="5"/>
  <c r="J1671" i="5"/>
  <c r="H1671" i="5"/>
  <c r="F1671" i="5"/>
  <c r="I1671" i="5"/>
  <c r="X1671" i="5"/>
  <c r="G1695" i="5"/>
  <c r="F1695" i="5"/>
  <c r="R1695" i="5"/>
  <c r="J1695" i="5"/>
  <c r="I1695" i="5"/>
  <c r="H1695" i="5"/>
  <c r="X1695" i="5"/>
  <c r="G1703" i="5"/>
  <c r="F1703" i="5"/>
  <c r="R1703" i="5"/>
  <c r="J1703" i="5"/>
  <c r="I1703" i="5"/>
  <c r="H1703" i="5"/>
  <c r="X1703" i="5"/>
  <c r="G2039" i="5"/>
  <c r="R2039" i="5"/>
  <c r="J2039" i="5"/>
  <c r="I2039" i="5"/>
  <c r="H2039" i="5"/>
  <c r="F2039" i="5"/>
  <c r="X2039" i="5"/>
  <c r="G2058" i="5"/>
  <c r="H2058" i="5"/>
  <c r="I2058" i="5"/>
  <c r="J2058" i="5"/>
  <c r="R2058" i="5"/>
  <c r="F2058" i="5"/>
  <c r="X2058" i="5"/>
  <c r="G2061" i="5"/>
  <c r="F2061" i="5"/>
  <c r="J2061" i="5"/>
  <c r="R2061" i="5"/>
  <c r="H2061" i="5"/>
  <c r="I2061" i="5"/>
  <c r="X2061" i="5"/>
  <c r="I2117" i="5"/>
  <c r="F2117" i="5"/>
  <c r="J2117" i="5"/>
  <c r="H2117" i="5"/>
  <c r="G2117" i="5"/>
  <c r="R2117" i="5"/>
  <c r="X2117" i="5"/>
  <c r="H2238" i="5"/>
  <c r="G2238" i="5"/>
  <c r="I2238" i="5"/>
  <c r="J2238" i="5"/>
  <c r="R2238" i="5"/>
  <c r="F2238" i="5"/>
  <c r="X2238" i="5"/>
  <c r="H2242" i="5"/>
  <c r="G2242" i="5"/>
  <c r="I2242" i="5"/>
  <c r="J2242" i="5"/>
  <c r="R2242" i="5"/>
  <c r="F2242" i="5"/>
  <c r="X2242" i="5"/>
  <c r="R2259" i="5"/>
  <c r="G2259" i="5"/>
  <c r="F2259" i="5"/>
  <c r="J2259" i="5"/>
  <c r="H2259" i="5"/>
  <c r="I2259" i="5"/>
  <c r="X2259" i="5"/>
  <c r="G2266" i="5"/>
  <c r="H2266" i="5"/>
  <c r="J2266" i="5"/>
  <c r="R2266" i="5"/>
  <c r="F2266" i="5"/>
  <c r="I2266" i="5"/>
  <c r="X2266" i="5"/>
  <c r="G2268" i="5"/>
  <c r="F2268" i="5"/>
  <c r="R2268" i="5"/>
  <c r="H2268" i="5"/>
  <c r="J2268" i="5"/>
  <c r="I2268" i="5"/>
  <c r="X2268" i="5"/>
  <c r="F2269" i="5"/>
  <c r="G2269" i="5"/>
  <c r="I2269" i="5"/>
  <c r="R2269" i="5"/>
  <c r="J2269" i="5"/>
  <c r="H2269" i="5"/>
  <c r="X2269" i="5"/>
  <c r="R2275" i="5"/>
  <c r="G2275" i="5"/>
  <c r="H2275" i="5"/>
  <c r="F2275" i="5"/>
  <c r="I2275" i="5"/>
  <c r="J2275" i="5"/>
  <c r="X2275" i="5"/>
  <c r="I2276" i="5"/>
  <c r="R2276" i="5"/>
  <c r="G2276" i="5"/>
  <c r="H2276" i="5"/>
  <c r="F2276" i="5"/>
  <c r="J2276" i="5"/>
  <c r="X2276" i="5"/>
  <c r="H2278" i="5"/>
  <c r="J2278" i="5"/>
  <c r="F2278" i="5"/>
  <c r="I2278" i="5"/>
  <c r="G2278" i="5"/>
  <c r="R2278" i="5"/>
  <c r="X2278" i="5"/>
  <c r="G2283" i="5"/>
  <c r="F2283" i="5"/>
  <c r="H2283" i="5"/>
  <c r="J2283" i="5"/>
  <c r="I2283" i="5"/>
  <c r="R2283" i="5"/>
  <c r="X2283" i="5"/>
  <c r="F2284" i="5"/>
  <c r="R2284" i="5"/>
  <c r="G2284" i="5"/>
  <c r="I2284" i="5"/>
  <c r="H2284" i="5"/>
  <c r="J2284" i="5"/>
  <c r="X2284" i="5"/>
  <c r="G2296" i="5"/>
  <c r="J2296" i="5"/>
  <c r="F2296" i="5"/>
  <c r="I2296" i="5"/>
  <c r="R2296" i="5"/>
  <c r="H2296" i="5"/>
  <c r="X2296" i="5"/>
  <c r="I2303" i="5"/>
  <c r="R2303" i="5"/>
  <c r="G2303" i="5"/>
  <c r="H2303" i="5"/>
  <c r="J2303" i="5"/>
  <c r="F2303" i="5"/>
  <c r="X2303" i="5"/>
  <c r="R2305" i="5"/>
  <c r="I2305" i="5"/>
  <c r="H2305" i="5"/>
  <c r="F2305" i="5"/>
  <c r="G2305" i="5"/>
  <c r="J2305" i="5"/>
  <c r="X2305" i="5"/>
  <c r="F2307" i="5"/>
  <c r="G2307" i="5"/>
  <c r="H2307" i="5"/>
  <c r="I2307" i="5"/>
  <c r="J2307" i="5"/>
  <c r="R2307" i="5"/>
  <c r="X2307" i="5"/>
  <c r="F2311" i="5"/>
  <c r="H2311" i="5"/>
  <c r="G2311" i="5"/>
  <c r="I2311" i="5"/>
  <c r="J2311" i="5"/>
  <c r="R2311" i="5"/>
  <c r="X2311" i="5"/>
  <c r="F2315" i="5"/>
  <c r="G2315" i="5"/>
  <c r="H2315" i="5"/>
  <c r="I2315" i="5"/>
  <c r="J2315" i="5"/>
  <c r="R2315" i="5"/>
  <c r="X2315" i="5"/>
  <c r="G2319" i="5"/>
  <c r="H2319" i="5"/>
  <c r="F2319" i="5"/>
  <c r="I2319" i="5"/>
  <c r="J2319" i="5"/>
  <c r="R2319" i="5"/>
  <c r="X2319" i="5"/>
  <c r="G2323" i="5"/>
  <c r="H2323" i="5"/>
  <c r="I2323" i="5"/>
  <c r="J2323" i="5"/>
  <c r="R2323" i="5"/>
  <c r="F2323" i="5"/>
  <c r="X2323" i="5"/>
  <c r="G2327" i="5"/>
  <c r="H2327" i="5"/>
  <c r="F2327" i="5"/>
  <c r="I2327" i="5"/>
  <c r="J2327" i="5"/>
  <c r="R2327" i="5"/>
  <c r="X2327" i="5"/>
  <c r="G2335" i="5"/>
  <c r="F2335" i="5"/>
  <c r="H2335" i="5"/>
  <c r="I2335" i="5"/>
  <c r="J2335" i="5"/>
  <c r="R2335" i="5"/>
  <c r="X2335" i="5"/>
  <c r="R2341" i="5"/>
  <c r="J2341" i="5"/>
  <c r="H2341" i="5"/>
  <c r="G2341" i="5"/>
  <c r="I2341" i="5"/>
  <c r="F2341" i="5"/>
  <c r="X2341" i="5"/>
  <c r="R2349" i="5"/>
  <c r="F2349" i="5"/>
  <c r="H2349" i="5"/>
  <c r="J2349" i="5"/>
  <c r="G2349" i="5"/>
  <c r="I2349" i="5"/>
  <c r="X2349" i="5"/>
  <c r="G2357" i="5"/>
  <c r="F2357" i="5"/>
  <c r="H2357" i="5"/>
  <c r="I2357" i="5"/>
  <c r="R2357" i="5"/>
  <c r="J2357" i="5"/>
  <c r="X2357" i="5"/>
  <c r="G2365" i="5"/>
  <c r="F2365" i="5"/>
  <c r="H2365" i="5"/>
  <c r="I2365" i="5"/>
  <c r="R2365" i="5"/>
  <c r="J2365" i="5"/>
  <c r="X2365" i="5"/>
  <c r="J2367" i="5"/>
  <c r="G2367" i="5"/>
  <c r="R2367" i="5"/>
  <c r="I2367" i="5"/>
  <c r="F2367" i="5"/>
  <c r="H2367" i="5"/>
  <c r="X2367" i="5"/>
  <c r="G2374" i="5"/>
  <c r="F2374" i="5"/>
  <c r="R2374" i="5"/>
  <c r="H2374" i="5"/>
  <c r="I2374" i="5"/>
  <c r="J2374" i="5"/>
  <c r="X2374" i="5"/>
  <c r="G2375" i="5"/>
  <c r="F2375" i="5"/>
  <c r="H2375" i="5"/>
  <c r="I2375" i="5"/>
  <c r="R2375" i="5"/>
  <c r="J2375" i="5"/>
  <c r="X2375" i="5"/>
  <c r="H2379" i="5"/>
  <c r="F2379" i="5"/>
  <c r="J2379" i="5"/>
  <c r="I2379" i="5"/>
  <c r="G2379" i="5"/>
  <c r="R2379" i="5"/>
  <c r="X2379" i="5"/>
  <c r="R2381" i="5"/>
  <c r="G2381" i="5"/>
  <c r="F2381" i="5"/>
  <c r="J2381" i="5"/>
  <c r="H2381" i="5"/>
  <c r="I2381" i="5"/>
  <c r="X2381" i="5"/>
  <c r="G2387" i="5"/>
  <c r="F2387" i="5"/>
  <c r="H2387" i="5"/>
  <c r="I2387" i="5"/>
  <c r="J2387" i="5"/>
  <c r="R2387" i="5"/>
  <c r="X2387" i="5"/>
  <c r="F2388" i="5"/>
  <c r="R2388" i="5"/>
  <c r="J2388" i="5"/>
  <c r="G2388" i="5"/>
  <c r="H2388" i="5"/>
  <c r="I2388" i="5"/>
  <c r="X2388" i="5"/>
  <c r="J2391" i="5"/>
  <c r="R2391" i="5"/>
  <c r="G2391" i="5"/>
  <c r="H2391" i="5"/>
  <c r="F2391" i="5"/>
  <c r="I2391" i="5"/>
  <c r="X2391" i="5"/>
  <c r="H2392" i="5"/>
  <c r="J2392" i="5"/>
  <c r="F2392" i="5"/>
  <c r="G2392" i="5"/>
  <c r="R2392" i="5"/>
  <c r="I2392" i="5"/>
  <c r="X2392" i="5"/>
  <c r="J2395" i="5"/>
  <c r="G2395" i="5"/>
  <c r="R2395" i="5"/>
  <c r="I2395" i="5"/>
  <c r="H2395" i="5"/>
  <c r="F2395" i="5"/>
  <c r="X2395" i="5"/>
  <c r="G2399" i="5"/>
  <c r="F2399" i="5"/>
  <c r="I2399" i="5"/>
  <c r="J2399" i="5"/>
  <c r="R2399" i="5"/>
  <c r="H2399" i="5"/>
  <c r="X2399" i="5"/>
  <c r="F2403" i="5"/>
  <c r="G2403" i="5"/>
  <c r="R2403" i="5"/>
  <c r="I2403" i="5"/>
  <c r="J2403" i="5"/>
  <c r="H2403" i="5"/>
  <c r="X2403" i="5"/>
  <c r="G2404" i="5"/>
  <c r="R2404" i="5"/>
  <c r="J2404" i="5"/>
  <c r="H2404" i="5"/>
  <c r="F2404" i="5"/>
  <c r="I2404" i="5"/>
  <c r="X2404" i="5"/>
  <c r="G2407" i="5"/>
  <c r="F2407" i="5"/>
  <c r="H2407" i="5"/>
  <c r="I2407" i="5"/>
  <c r="J2407" i="5"/>
  <c r="R2407" i="5"/>
  <c r="X2407" i="5"/>
  <c r="J2408" i="5"/>
  <c r="H2408" i="5"/>
  <c r="R2408" i="5"/>
  <c r="I2408" i="5"/>
  <c r="F2408" i="5"/>
  <c r="G2408" i="5"/>
  <c r="X2408" i="5"/>
  <c r="F2415" i="5"/>
  <c r="H2415" i="5"/>
  <c r="G2415" i="5"/>
  <c r="I2415" i="5"/>
  <c r="J2415" i="5"/>
  <c r="R2415" i="5"/>
  <c r="X2415" i="5"/>
  <c r="I2420" i="5"/>
  <c r="F2420" i="5"/>
  <c r="H2420" i="5"/>
  <c r="G2420" i="5"/>
  <c r="R2420" i="5"/>
  <c r="J2420" i="5"/>
  <c r="X2420" i="5"/>
  <c r="G2421" i="5"/>
  <c r="J2421" i="5"/>
  <c r="R2421" i="5"/>
  <c r="F2421" i="5"/>
  <c r="I2421" i="5"/>
  <c r="H2421" i="5"/>
  <c r="X2421" i="5"/>
  <c r="G2425" i="5"/>
  <c r="J2425" i="5"/>
  <c r="H2425" i="5"/>
  <c r="I2425" i="5"/>
  <c r="R2425" i="5"/>
  <c r="F2425" i="5"/>
  <c r="X2425" i="5"/>
  <c r="I2426" i="5"/>
  <c r="J2426" i="5"/>
  <c r="H2426" i="5"/>
  <c r="F2426" i="5"/>
  <c r="G2426" i="5"/>
  <c r="R2426" i="5"/>
  <c r="X2426" i="5"/>
  <c r="J2436" i="5"/>
  <c r="G2436" i="5"/>
  <c r="F2436" i="5"/>
  <c r="R2436" i="5"/>
  <c r="I2436" i="5"/>
  <c r="H2436" i="5"/>
  <c r="X2436" i="5"/>
  <c r="G2442" i="5"/>
  <c r="F2442" i="5"/>
  <c r="H2442" i="5"/>
  <c r="R2442" i="5"/>
  <c r="I2442" i="5"/>
  <c r="J2442" i="5"/>
  <c r="X2442" i="5"/>
  <c r="F2449" i="5"/>
  <c r="R2449" i="5"/>
  <c r="H2449" i="5"/>
  <c r="G2449" i="5"/>
  <c r="J2449" i="5"/>
  <c r="I2449" i="5"/>
  <c r="X2449" i="5"/>
  <c r="J2451" i="5"/>
  <c r="G2451" i="5"/>
  <c r="F2451" i="5"/>
  <c r="H2451" i="5"/>
  <c r="I2451" i="5"/>
  <c r="R2451" i="5"/>
  <c r="X2451" i="5"/>
  <c r="H2456" i="5"/>
  <c r="J2456" i="5"/>
  <c r="I2456" i="5"/>
  <c r="G2456" i="5"/>
  <c r="F2456" i="5"/>
  <c r="R2456" i="5"/>
  <c r="X2456" i="5"/>
  <c r="G2462" i="5"/>
  <c r="F2462" i="5"/>
  <c r="H2462" i="5"/>
  <c r="R2462" i="5"/>
  <c r="I2462" i="5"/>
  <c r="J2462" i="5"/>
  <c r="X2462" i="5"/>
  <c r="H2466" i="5"/>
  <c r="I2466" i="5"/>
  <c r="F2466" i="5"/>
  <c r="G2466" i="5"/>
  <c r="J2466" i="5"/>
  <c r="R2466" i="5"/>
  <c r="X2466" i="5"/>
  <c r="G65" i="6"/>
  <c r="H65" i="6"/>
  <c r="G67" i="6"/>
  <c r="H67" i="6"/>
  <c r="G66" i="6"/>
  <c r="H66" i="6"/>
  <c r="C64" i="6"/>
  <c r="D64" i="6"/>
  <c r="D68" i="6"/>
  <c r="C68" i="6"/>
  <c r="H69" i="6"/>
  <c r="H70" i="6"/>
  <c r="D2" i="6"/>
  <c r="X1026"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<sst xmlns="http://schemas.openxmlformats.org/spreadsheetml/2006/main" count="27061" uniqueCount="16914">
  <si>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</si>
  <si>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</si>
  <si>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</si>
  <si>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</si>
  <si>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</si>
  <si>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</si>
  <si>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</si>
  <si>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</si>
  <si>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</si>
  <si>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</si>
  <si>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</si>
  <si>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</si>
  <si>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</si>
  <si>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</si>
  <si>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</si>
  <si>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</si>
  <si>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</si>
  <si>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</si>
  <si>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</si>
  <si>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</si>
  <si>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</si>
  <si>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</si>
  <si>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</si>
  <si>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</si>
  <si>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</si>
  <si>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</si>
  <si>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</si>
  <si>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</si>
  <si>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</si>
  <si>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</si>
  <si>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</si>
  <si>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</si>
  <si>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</si>
  <si>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</si>
  <si>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</si>
  <si>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</si>
  <si>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</si>
  <si>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</si>
  <si>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</si>
  <si>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</si>
  <si>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</si>
  <si>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</si>
  <si>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</si>
  <si>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</si>
  <si>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</si>
  <si>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</si>
  <si>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</si>
  <si>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</si>
  <si>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</si>
  <si>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</si>
  <si>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</si>
  <si>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</si>
  <si>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</si>
  <si>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</si>
  <si>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</si>
  <si>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</si>
  <si>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</si>
  <si>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</si>
  <si>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</si>
  <si>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</si>
  <si>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</si>
  <si>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</si>
  <si>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</si>
  <si>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</si>
  <si>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</si>
  <si>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</si>
  <si>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</si>
  <si>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</si>
  <si>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</si>
  <si>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</si>
  <si>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</si>
  <si>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</si>
  <si>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</si>
  <si>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</si>
  <si>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</si>
  <si>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</si>
  <si>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</si>
  <si>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</si>
  <si>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</si>
  <si>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</si>
  <si>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</si>
  <si>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</si>
  <si>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</si>
  <si>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</si>
  <si>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</si>
  <si>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</si>
  <si>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</si>
  <si>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</si>
  <si>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</si>
  <si>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</si>
  <si>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</si>
  <si>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</si>
  <si>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</si>
  <si>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</si>
  <si>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</si>
  <si>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</si>
  <si>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</si>
  <si>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</si>
  <si>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</si>
  <si>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</si>
  <si>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</si>
  <si>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</si>
  <si>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</si>
  <si>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</si>
  <si>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</si>
  <si>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</si>
  <si>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</si>
  <si>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</si>
  <si>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</si>
  <si>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</si>
  <si>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</si>
  <si>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</si>
  <si>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</si>
  <si>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</si>
  <si>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</si>
  <si>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</si>
  <si>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</si>
  <si>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</si>
  <si>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</si>
  <si>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</si>
  <si>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</si>
  <si>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</si>
  <si>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</si>
  <si>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</si>
  <si>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</si>
  <si>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</si>
  <si>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</si>
  <si>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</si>
  <si>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</si>
  <si>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</si>
  <si>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</si>
  <si>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</si>
  <si>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</si>
  <si>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</si>
  <si>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</si>
  <si>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</si>
  <si>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</si>
  <si>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</si>
  <si>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</si>
  <si>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</si>
  <si>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</si>
  <si>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</si>
  <si>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</si>
  <si>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</si>
  <si>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</si>
  <si>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</si>
  <si>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</si>
  <si>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</si>
  <si>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</si>
  <si>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</si>
  <si>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</si>
  <si>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</si>
  <si>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</si>
  <si>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</si>
  <si>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</si>
  <si>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</si>
  <si>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</si>
  <si>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</si>
  <si>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</si>
  <si>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</si>
  <si>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</si>
  <si>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</si>
  <si>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</si>
  <si>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</si>
  <si>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</si>
  <si>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</si>
  <si>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</si>
  <si>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</si>
  <si>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</si>
  <si>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</si>
  <si>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</si>
  <si>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</si>
  <si>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</si>
  <si>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</si>
  <si>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</si>
  <si>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</si>
  <si>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</si>
  <si>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</si>
  <si>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</si>
  <si>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</si>
  <si>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</si>
  <si>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</si>
  <si>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</si>
  <si>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</si>
  <si>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</si>
  <si>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</si>
  <si>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</si>
  <si>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</si>
  <si>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</si>
  <si>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</si>
  <si>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</si>
  <si>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</si>
  <si>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</si>
  <si>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</si>
  <si>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</si>
  <si>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</si>
  <si>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</si>
  <si>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</si>
  <si>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</si>
  <si>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</si>
  <si>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</si>
  <si>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</si>
  <si>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</si>
  <si>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</si>
  <si>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</si>
  <si>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</si>
  <si>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</si>
  <si>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</si>
  <si>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</si>
  <si>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</si>
  <si>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</si>
  <si>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</si>
  <si>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</si>
  <si>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</si>
  <si>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</si>
  <si>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</si>
  <si>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</si>
  <si>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</si>
  <si>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</si>
  <si>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</si>
  <si>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</si>
  <si>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</si>
  <si>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</si>
  <si>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</si>
  <si>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</si>
  <si>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</si>
  <si>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</si>
  <si>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</si>
  <si>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</si>
  <si>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</si>
  <si>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</si>
  <si>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</si>
  <si>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</si>
  <si>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</si>
  <si>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</si>
  <si>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</si>
  <si>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</si>
  <si>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</si>
  <si>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</si>
  <si>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</si>
  <si>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</si>
  <si>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</si>
  <si>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</si>
  <si>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</si>
  <si>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</si>
  <si>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</si>
  <si>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</si>
  <si>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</si>
  <si>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</si>
  <si>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</si>
  <si>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</si>
  <si>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</si>
  <si>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</si>
  <si>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</si>
  <si>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</si>
  <si>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</si>
  <si>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</si>
  <si>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</si>
  <si>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</si>
  <si>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</si>
  <si>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</si>
  <si>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</si>
  <si>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</si>
  <si>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</si>
  <si>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</si>
  <si>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</si>
  <si>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</si>
  <si>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</si>
  <si>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</si>
  <si>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</si>
  <si>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</si>
  <si>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</si>
  <si>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</si>
  <si>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</si>
  <si>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</si>
  <si>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</si>
  <si>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</si>
  <si>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</si>
  <si>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</si>
  <si>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</si>
  <si>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</si>
  <si>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</si>
  <si>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</si>
  <si>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</si>
  <si>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</si>
  <si>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</si>
  <si>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</si>
  <si>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</si>
  <si>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</si>
  <si>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</si>
  <si>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</si>
  <si>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</si>
  <si>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</si>
  <si>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</si>
  <si>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</si>
  <si>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</si>
  <si>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</si>
  <si>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</si>
  <si>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</si>
  <si>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</si>
  <si>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</si>
  <si>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</si>
  <si>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</si>
  <si>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</si>
  <si>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</si>
  <si>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</si>
  <si>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</si>
  <si>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</si>
  <si>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</si>
  <si>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</si>
  <si>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</si>
  <si>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</si>
  <si>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</si>
  <si>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</si>
  <si>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</si>
  <si>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</si>
  <si>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</si>
  <si>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</si>
  <si>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</si>
  <si>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</si>
  <si>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</si>
  <si>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</si>
  <si>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</si>
  <si>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</si>
  <si>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</si>
  <si>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</si>
  <si>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</si>
  <si>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</si>
  <si>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</si>
  <si>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</si>
  <si>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</si>
  <si>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</si>
  <si>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</si>
  <si>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</si>
  <si>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</si>
  <si>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</si>
  <si>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</si>
  <si>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</si>
  <si>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</si>
  <si>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</si>
  <si>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</si>
  <si>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</si>
  <si>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</si>
  <si>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</si>
  <si>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</si>
  <si>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</si>
  <si>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</si>
  <si>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</si>
  <si>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</si>
  <si>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</si>
  <si>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</si>
  <si>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</si>
  <si>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</si>
  <si>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</si>
  <si>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</si>
  <si>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</si>
  <si>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</si>
  <si>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</si>
  <si>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</si>
  <si>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</si>
  <si>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</si>
  <si>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</si>
  <si>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</si>
  <si>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</si>
  <si>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</si>
  <si>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</si>
  <si>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</si>
  <si>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</si>
  <si>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</si>
  <si>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</si>
  <si>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</si>
  <si>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</si>
  <si>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</si>
  <si>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</si>
  <si>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</si>
  <si>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</si>
  <si>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</si>
  <si>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</si>
  <si>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</si>
  <si>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</si>
  <si>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</si>
  <si>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</si>
  <si>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</si>
  <si>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</si>
  <si>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</si>
  <si>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</si>
  <si>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</si>
  <si>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</si>
  <si>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</si>
  <si>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</si>
  <si>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</si>
  <si>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</si>
  <si>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</si>
  <si>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</si>
  <si>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</si>
  <si>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</si>
  <si>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</si>
  <si>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</si>
  <si>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</si>
  <si>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</si>
  <si>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</si>
  <si>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</si>
  <si>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</si>
  <si>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</si>
  <si>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</si>
  <si>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</si>
  <si>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</si>
  <si>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</si>
  <si>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</si>
  <si>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</si>
  <si>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</si>
  <si>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</si>
  <si>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</si>
  <si>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</si>
  <si>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</si>
  <si>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</si>
  <si>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</si>
  <si>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</si>
  <si>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</si>
  <si>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</si>
  <si>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</si>
  <si>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</si>
  <si>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</si>
  <si>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</si>
  <si>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</si>
  <si>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</si>
  <si>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</si>
  <si>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</si>
  <si>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</si>
  <si>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</si>
  <si>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</si>
  <si>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</si>
  <si>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</si>
  <si>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</si>
  <si>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</si>
  <si>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</si>
  <si>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</si>
  <si>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</si>
  <si>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</si>
  <si>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</si>
  <si>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</si>
  <si>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</si>
  <si>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</si>
  <si>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</si>
  <si>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</si>
  <si>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</si>
  <si>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</si>
  <si>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</si>
  <si>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</si>
  <si>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</si>
  <si>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</si>
  <si>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</si>
  <si>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</si>
  <si>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</si>
  <si>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</si>
  <si>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</si>
  <si>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</si>
  <si>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</si>
  <si>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</si>
  <si>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</si>
  <si>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</si>
  <si>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</si>
  <si>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</si>
  <si>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</si>
  <si>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</si>
  <si>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</si>
  <si>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</si>
  <si>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</si>
  <si>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</si>
  <si>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</si>
  <si>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</si>
  <si>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</si>
  <si>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</si>
  <si>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</si>
  <si>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</si>
  <si>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</si>
  <si>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</si>
  <si>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</si>
  <si>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</si>
  <si>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</si>
  <si>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</si>
  <si>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</si>
  <si>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</si>
  <si>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</si>
  <si>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</si>
  <si>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</si>
  <si>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</si>
  <si>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</si>
  <si>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</si>
  <si>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</si>
  <si>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</si>
  <si>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</si>
  <si>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</si>
  <si>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</si>
  <si>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</si>
  <si>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</si>
  <si>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</si>
  <si>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</si>
  <si>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</si>
  <si>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</si>
  <si>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</si>
  <si>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</si>
  <si>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</si>
  <si>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</si>
  <si>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</si>
  <si>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</si>
  <si>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</si>
  <si>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</si>
  <si>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</si>
  <si>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</si>
  <si>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</si>
  <si>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</si>
  <si>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</si>
  <si>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</si>
  <si>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</si>
  <si>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</si>
  <si>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</si>
  <si>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</si>
  <si>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</si>
  <si>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</si>
  <si>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</si>
  <si>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</si>
  <si>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</si>
  <si>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</si>
  <si>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</si>
  <si>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</si>
  <si>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</si>
  <si>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</si>
  <si>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</si>
  <si>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</si>
  <si>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</si>
  <si>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</si>
  <si>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</si>
  <si>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</si>
  <si>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</si>
  <si>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</si>
  <si>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</si>
  <si>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</si>
  <si>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</si>
  <si>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</si>
  <si>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</si>
  <si>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</si>
  <si>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</si>
  <si>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</si>
  <si>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</si>
  <si>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</si>
  <si>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</si>
  <si>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</si>
  <si>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</si>
  <si>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</si>
  <si>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</si>
  <si>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</si>
  <si>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</si>
  <si>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</si>
  <si>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</si>
  <si>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</si>
  <si>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</si>
  <si>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</si>
  <si>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</si>
  <si>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</si>
  <si>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</si>
  <si>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</si>
  <si>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</si>
  <si>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</si>
  <si>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</si>
  <si>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</si>
  <si>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</si>
  <si>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</si>
  <si>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</si>
  <si>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</si>
  <si>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</si>
  <si>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</si>
  <si>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</si>
  <si>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</si>
  <si>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</si>
  <si>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</si>
  <si>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</si>
  <si>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</si>
  <si>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</si>
  <si>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</si>
  <si>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</si>
  <si>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</si>
  <si>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</si>
  <si>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</si>
  <si>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</si>
  <si>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</si>
  <si>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</si>
  <si>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</si>
  <si>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</si>
  <si>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</si>
  <si>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</si>
  <si>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</si>
  <si>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</si>
  <si>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</si>
  <si>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</si>
  <si>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</si>
  <si>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</si>
  <si>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</si>
  <si>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</si>
  <si>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</si>
  <si>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</si>
  <si>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</si>
  <si>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</si>
  <si>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</si>
  <si>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</si>
  <si>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</si>
  <si>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</si>
  <si>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</si>
  <si>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</si>
  <si>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</si>
  <si>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</si>
  <si>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</si>
  <si>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</si>
  <si>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</si>
  <si>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</si>
  <si>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</si>
  <si>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</si>
  <si>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</si>
  <si>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</si>
  <si>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</si>
  <si>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</si>
  <si>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</si>
  <si>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</si>
  <si>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</si>
  <si>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</si>
  <si>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</si>
  <si>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</si>
  <si>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</si>
  <si>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</si>
  <si>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</si>
  <si>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</si>
  <si>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</si>
  <si>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</si>
  <si>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</si>
  <si>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</si>
  <si>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</si>
  <si>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</si>
  <si>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</si>
  <si>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</si>
  <si>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</si>
  <si>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</si>
  <si>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</si>
  <si>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</si>
  <si>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</si>
  <si>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</si>
  <si>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</si>
  <si>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</si>
  <si>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</si>
  <si>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</si>
  <si>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</si>
  <si>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</si>
  <si>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</si>
  <si>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</si>
  <si>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</si>
  <si>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</si>
  <si>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</si>
  <si>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</si>
  <si>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</si>
  <si>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</si>
  <si>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</si>
  <si>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</si>
  <si>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</si>
  <si>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</si>
  <si>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</si>
  <si>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</si>
  <si>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</si>
  <si>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</si>
  <si>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</si>
  <si>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</si>
  <si>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</si>
  <si>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</si>
  <si>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</si>
  <si>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</si>
  <si>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</si>
  <si>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</si>
  <si>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</si>
  <si>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</si>
  <si>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</si>
  <si>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</si>
  <si>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</si>
  <si>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</si>
  <si>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</si>
  <si>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</si>
  <si>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</si>
  <si>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</si>
  <si>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</si>
  <si>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</si>
  <si>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</si>
  <si>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</si>
  <si>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</si>
  <si>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</si>
  <si>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</si>
  <si>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</si>
  <si>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</si>
  <si>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</si>
  <si>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</si>
  <si>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</si>
  <si>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</si>
  <si>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</si>
  <si>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</si>
  <si>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</si>
  <si>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</si>
  <si>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</si>
  <si>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</si>
  <si>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</si>
  <si>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</si>
  <si>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</si>
  <si>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</si>
  <si>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</si>
  <si>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</si>
  <si>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</si>
  <si>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</si>
  <si>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</si>
  <si>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</si>
  <si>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</si>
  <si>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</si>
  <si>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</si>
  <si>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</si>
  <si>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</si>
  <si>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</si>
  <si>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</si>
  <si>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</si>
  <si>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</si>
  <si>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</si>
  <si>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</si>
  <si>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</si>
  <si>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</si>
  <si>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</si>
  <si>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</si>
  <si>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</si>
  <si>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</si>
  <si>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</si>
  <si>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</si>
  <si>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</si>
  <si>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</si>
  <si>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</si>
  <si>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</si>
  <si>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</si>
  <si>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</si>
  <si>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</si>
  <si>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</si>
  <si>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</si>
  <si>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</si>
  <si>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</si>
  <si>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</si>
  <si>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</si>
  <si>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</si>
  <si>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</si>
  <si>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</si>
  <si>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</si>
  <si>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</si>
  <si>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</si>
  <si>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</si>
  <si>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</si>
  <si>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</si>
  <si>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</si>
  <si>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</si>
  <si>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</si>
  <si>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</si>
  <si>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</si>
  <si>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</si>
  <si>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</si>
  <si>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</si>
  <si>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</si>
  <si>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</si>
  <si>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</si>
  <si>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</si>
  <si>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</si>
  <si>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</si>
  <si>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</si>
  <si>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</si>
  <si>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</si>
  <si>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</si>
  <si>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</si>
  <si>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</si>
  <si>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</si>
  <si>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</si>
  <si>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</si>
  <si>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</si>
  <si>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</si>
  <si>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</si>
  <si>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</si>
  <si>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</si>
  <si>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</si>
  <si>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</si>
  <si>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</si>
  <si>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</si>
  <si>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</si>
  <si>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</si>
  <si>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</si>
  <si>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</si>
  <si>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</si>
  <si>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</si>
  <si>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</si>
  <si>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</si>
  <si>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</si>
  <si>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</si>
  <si>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</si>
  <si>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</si>
  <si>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</si>
  <si>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</si>
  <si>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</si>
  <si>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</si>
  <si>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</si>
  <si>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</si>
  <si>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</si>
  <si>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</si>
  <si>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</si>
  <si>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</si>
  <si>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</si>
  <si>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</si>
  <si>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</si>
  <si>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</si>
  <si>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</si>
  <si>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</si>
  <si>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</si>
  <si>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</si>
  <si>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</si>
  <si>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</si>
  <si>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</si>
  <si>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</si>
  <si>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</si>
  <si>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</si>
  <si>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</si>
  <si>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</si>
  <si>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</si>
  <si>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</si>
  <si>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</si>
  <si>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</si>
  <si>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</si>
  <si>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</si>
  <si>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</si>
  <si>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</si>
  <si>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</si>
  <si>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</si>
  <si>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</si>
  <si>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</si>
  <si>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</si>
  <si>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</si>
  <si>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</si>
  <si>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</si>
  <si>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</si>
  <si>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</si>
  <si>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</si>
  <si>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</si>
  <si>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</si>
  <si>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</si>
  <si>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</si>
  <si>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</si>
  <si>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</si>
  <si>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</si>
  <si>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</si>
  <si>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</si>
  <si>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</si>
  <si>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</si>
  <si>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</si>
  <si>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</si>
  <si>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</si>
  <si>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</si>
  <si>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</si>
  <si>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</si>
  <si>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</si>
  <si>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</si>
  <si>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</si>
  <si>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</si>
  <si>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</si>
  <si>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</si>
  <si>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</si>
  <si>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</si>
  <si>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</si>
  <si>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</si>
  <si>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</si>
  <si>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</si>
  <si>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</si>
  <si>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</si>
  <si>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</si>
  <si>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</si>
  <si>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</si>
  <si>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</si>
  <si>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</si>
  <si>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</si>
  <si>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</si>
  <si>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</si>
  <si>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</si>
  <si>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</si>
  <si>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</si>
  <si>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</si>
  <si>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</si>
  <si>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</si>
  <si>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</si>
  <si>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</si>
  <si>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</si>
  <si>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</si>
  <si>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</si>
  <si>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</si>
  <si>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</si>
  <si>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</si>
  <si>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</si>
  <si>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</si>
  <si>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</si>
  <si>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</si>
  <si>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</si>
  <si>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</si>
  <si>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</si>
  <si>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</si>
  <si>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</si>
  <si>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</si>
  <si>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</si>
  <si>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</si>
  <si>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</si>
  <si>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</si>
  <si>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</si>
  <si>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</si>
  <si>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</si>
  <si>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</si>
  <si>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</si>
  <si>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</si>
  <si>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</si>
  <si>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</si>
  <si>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</si>
  <si>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</si>
  <si>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</si>
  <si>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</si>
  <si>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</si>
  <si>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</si>
  <si>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</si>
  <si>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</si>
  <si>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</si>
  <si>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</si>
  <si>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</si>
  <si>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</si>
  <si>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</si>
  <si>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</si>
  <si>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</si>
  <si>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</si>
  <si>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</si>
  <si>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</si>
  <si>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</si>
  <si>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</si>
  <si>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</si>
  <si>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</si>
  <si>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</si>
  <si>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</si>
  <si>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</si>
  <si>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</si>
  <si>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</si>
  <si>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</si>
  <si>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</si>
  <si>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</si>
  <si>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</si>
  <si>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</si>
  <si>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</si>
  <si>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</si>
  <si>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</si>
  <si>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</si>
  <si>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</si>
  <si>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</si>
  <si>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</si>
  <si>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</si>
  <si>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</si>
  <si>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</si>
  <si>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</si>
  <si>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</si>
  <si>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</si>
  <si>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</si>
  <si>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</si>
  <si>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</si>
  <si>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</si>
  <si>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</si>
  <si>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</si>
  <si>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</si>
  <si>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</si>
  <si>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</si>
  <si>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</si>
  <si>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</si>
  <si>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</si>
  <si>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</si>
  <si>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</si>
  <si>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</si>
  <si>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</si>
  <si>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</si>
  <si>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</si>
  <si>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</si>
  <si>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</si>
  <si>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</si>
  <si>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</si>
  <si>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</si>
  <si>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</si>
  <si>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</si>
  <si>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</si>
  <si>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</si>
  <si>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</si>
  <si>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</si>
  <si>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</si>
  <si>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</si>
  <si>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</si>
  <si>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</si>
  <si>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</si>
  <si>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</si>
  <si>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</si>
  <si>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</si>
  <si>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</si>
  <si>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</si>
  <si>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</si>
  <si>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</si>
  <si>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</si>
  <si>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</si>
  <si>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</si>
  <si>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</si>
  <si>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</si>
  <si>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</si>
  <si>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</si>
  <si>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</si>
  <si>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</si>
  <si>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</si>
  <si>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</si>
  <si>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</si>
  <si>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</si>
  <si>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</si>
  <si>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</si>
  <si>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</si>
  <si>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</si>
  <si>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</si>
  <si>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</si>
  <si>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</si>
  <si>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</si>
  <si>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</si>
  <si>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</si>
  <si>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</si>
  <si>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</si>
  <si>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</si>
  <si>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</si>
  <si>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</si>
  <si>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</si>
  <si>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</si>
  <si>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</si>
  <si>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</si>
  <si>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</si>
  <si>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</si>
  <si>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</si>
  <si>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</si>
  <si>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</si>
  <si>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</si>
  <si>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</si>
  <si>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</si>
  <si>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</si>
  <si>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</si>
  <si>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</si>
  <si>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</si>
  <si>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</si>
  <si>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</si>
  <si>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</si>
  <si>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</si>
  <si>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</si>
  <si>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</si>
  <si>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</si>
  <si>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</si>
  <si>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</si>
  <si>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</si>
  <si>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</si>
  <si>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</si>
  <si>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</si>
  <si>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</si>
  <si>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</si>
  <si>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</si>
  <si>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</si>
  <si>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</si>
  <si>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</si>
  <si>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</si>
  <si>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</si>
  <si>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</si>
  <si>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</si>
  <si>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</si>
  <si>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</si>
  <si>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</si>
  <si>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</si>
  <si>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</si>
  <si>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</si>
  <si>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</si>
  <si>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</si>
  <si>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</si>
  <si>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</si>
  <si>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</si>
  <si>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</si>
  <si>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</si>
  <si>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</si>
  <si>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</si>
  <si>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</si>
  <si>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</si>
  <si>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</si>
  <si>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</si>
  <si>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</si>
  <si>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</si>
  <si>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</si>
  <si>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</si>
  <si>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</si>
  <si>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</si>
  <si>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</si>
  <si>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</si>
  <si>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</si>
  <si>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</si>
  <si>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</si>
  <si>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</si>
  <si>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</si>
  <si>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</si>
  <si>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</si>
  <si>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</si>
  <si>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</si>
  <si>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</si>
  <si>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</si>
  <si>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</si>
  <si>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</si>
  <si>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</si>
  <si>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</si>
  <si>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</si>
  <si>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</si>
  <si>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</si>
  <si>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</si>
  <si>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</si>
  <si>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</si>
  <si>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</si>
  <si>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</si>
  <si>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</si>
  <si>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</si>
  <si>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</si>
  <si>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</si>
  <si>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</si>
  <si>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</si>
  <si>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</si>
  <si>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</si>
  <si>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</si>
  <si>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</si>
  <si>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</si>
  <si>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</si>
  <si>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</si>
  <si>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</si>
  <si>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</si>
  <si>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</si>
  <si>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</si>
  <si>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</si>
  <si>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</si>
  <si>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</si>
  <si>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</si>
  <si>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</si>
  <si>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</si>
  <si>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</si>
  <si>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</si>
  <si>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</si>
  <si>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</si>
  <si>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</si>
  <si>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</si>
  <si>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</si>
  <si>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</si>
  <si>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</si>
  <si>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</si>
  <si>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</si>
  <si>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</si>
  <si>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</si>
  <si>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</si>
  <si>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</si>
  <si>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</si>
  <si>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</si>
  <si>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</si>
  <si>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</si>
  <si>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</si>
  <si>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</si>
  <si>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</si>
  <si>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</si>
  <si>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</si>
  <si>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</si>
  <si>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</si>
  <si>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</si>
  <si>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</si>
  <si>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</si>
  <si>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</si>
  <si>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</si>
  <si>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</si>
  <si>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</si>
  <si>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</si>
  <si>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</si>
  <si>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</si>
  <si>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</si>
  <si>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</si>
  <si>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</si>
  <si>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</si>
  <si>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</si>
  <si>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</si>
  <si>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</si>
  <si>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</si>
  <si>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</si>
  <si>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</si>
  <si>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</si>
  <si>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</si>
  <si>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</si>
  <si>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</si>
  <si>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</si>
  <si>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</si>
  <si>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</si>
  <si>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</si>
  <si>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</si>
  <si>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</si>
  <si>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</si>
  <si>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</si>
  <si>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</si>
  <si>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</si>
  <si>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</si>
  <si>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</si>
  <si>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</si>
  <si>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</si>
  <si>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</si>
  <si>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</si>
  <si>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</si>
  <si>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</si>
  <si>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</si>
  <si>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</si>
  <si>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</si>
  <si>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</si>
  <si>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</si>
  <si>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</si>
  <si>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</si>
  <si>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</si>
  <si>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</si>
  <si>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</si>
  <si>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</si>
  <si>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</si>
  <si>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</si>
  <si>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</si>
  <si>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</si>
  <si>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</si>
  <si>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</si>
  <si>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</si>
  <si>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</si>
  <si>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</si>
  <si>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</si>
  <si>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</si>
  <si>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</si>
  <si>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</si>
  <si>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</si>
  <si>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</si>
  <si>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</si>
  <si>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</si>
  <si>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</si>
  <si>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</si>
  <si>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</si>
  <si>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</si>
  <si>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</si>
  <si>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</si>
  <si>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</si>
  <si>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</si>
  <si>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</si>
  <si>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</si>
  <si>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</si>
  <si>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</si>
  <si>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</si>
  <si>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</si>
  <si>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</si>
  <si>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</si>
  <si>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</si>
  <si>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</si>
  <si>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</si>
  <si>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</si>
  <si>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</si>
  <si>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</si>
  <si>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</si>
  <si>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</si>
  <si>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</si>
  <si>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</si>
  <si>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</si>
  <si>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</si>
  <si>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</si>
  <si>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</si>
  <si>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</si>
  <si>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</si>
  <si>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</si>
  <si>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</si>
  <si>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</si>
  <si>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</si>
  <si>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</si>
  <si>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</si>
  <si>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</si>
  <si>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</si>
  <si>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</si>
  <si>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</si>
  <si>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</si>
  <si>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</si>
  <si>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</si>
  <si>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</si>
  <si>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</si>
  <si>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</si>
  <si>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</si>
  <si>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</si>
  <si>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</si>
  <si>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</si>
  <si>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</si>
  <si>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</si>
  <si>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</si>
  <si>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</si>
  <si>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</si>
  <si>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</si>
  <si>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</si>
  <si>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</si>
  <si>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</si>
  <si>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</si>
  <si>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</si>
  <si>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</si>
  <si>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</si>
  <si>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</si>
  <si>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</si>
  <si>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</si>
  <si>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</si>
  <si>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</si>
  <si>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</si>
  <si>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</si>
  <si>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</si>
  <si>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</si>
  <si>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</si>
  <si>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</si>
  <si>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</si>
  <si>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</si>
  <si>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</si>
  <si>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</si>
  <si>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</si>
  <si>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</si>
  <si>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</si>
  <si>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</si>
  <si>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</si>
  <si>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</si>
  <si>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</si>
  <si>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</si>
  <si>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</si>
  <si>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</si>
  <si>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</si>
  <si>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</si>
  <si>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</si>
  <si>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</si>
  <si>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</si>
  <si>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</si>
  <si>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</si>
  <si>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</si>
  <si>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</si>
  <si>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</si>
  <si>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</si>
  <si>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</si>
  <si>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</si>
  <si>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</si>
  <si>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</si>
  <si>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</si>
  <si>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</si>
  <si>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</si>
  <si>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</si>
  <si>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</si>
  <si>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</si>
  <si>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</si>
  <si>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</si>
  <si>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</si>
  <si>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</si>
  <si>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</si>
  <si>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</si>
  <si>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</si>
  <si>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</si>
  <si>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</si>
  <si>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</si>
  <si>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</si>
  <si>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</si>
  <si>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</si>
  <si>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</si>
  <si>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</si>
  <si>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</si>
  <si>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</si>
  <si>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</si>
  <si>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</si>
  <si>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</si>
  <si>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</si>
  <si>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</si>
  <si>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</si>
  <si>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</si>
  <si>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</si>
  <si>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</si>
  <si>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</si>
  <si>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</si>
  <si>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</si>
  <si>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</si>
  <si>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</si>
  <si>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</si>
  <si>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</si>
  <si>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</si>
  <si>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</si>
  <si>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</si>
  <si>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</si>
  <si>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</si>
  <si>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</si>
  <si>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</si>
  <si>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</si>
  <si>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</si>
  <si>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</si>
  <si>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</si>
  <si>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</si>
  <si>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</si>
  <si>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</si>
  <si>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</si>
  <si>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</si>
  <si>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</si>
  <si>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</si>
  <si>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</si>
  <si>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</si>
  <si>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</si>
  <si>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</si>
  <si>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</si>
  <si>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</si>
  <si>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</si>
  <si>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</si>
  <si>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</si>
  <si>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</si>
  <si>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</si>
  <si>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</si>
  <si>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</si>
  <si>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</si>
  <si>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</si>
  <si>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</si>
  <si>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</si>
  <si>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</si>
  <si>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</si>
  <si>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</si>
  <si>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</si>
  <si>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</si>
  <si>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</si>
  <si>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</si>
  <si>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</si>
  <si>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</si>
  <si>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</si>
  <si>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</si>
  <si>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</si>
  <si>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</si>
  <si>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</si>
  <si>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</si>
  <si>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</si>
  <si>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</si>
  <si>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</si>
  <si>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</si>
  <si>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</si>
  <si>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</si>
  <si>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</si>
  <si>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</si>
  <si>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</si>
  <si>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</si>
  <si>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</si>
  <si>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</si>
  <si>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</si>
  <si>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</si>
  <si>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</si>
  <si>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</si>
  <si>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</si>
  <si>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</si>
  <si>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</si>
  <si>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</si>
  <si>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</si>
  <si>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</si>
  <si>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</si>
  <si>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</si>
  <si>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</si>
  <si>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</si>
  <si>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</si>
  <si>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</si>
  <si>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</si>
  <si>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</si>
  <si>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</si>
  <si>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</si>
  <si>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</si>
  <si>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</si>
  <si>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</si>
  <si>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</si>
  <si>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</si>
  <si>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</si>
  <si>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</si>
  <si>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</si>
  <si>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</si>
  <si>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</si>
  <si>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</si>
  <si>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</si>
  <si>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</si>
  <si>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</si>
  <si>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</si>
  <si>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</si>
  <si>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</si>
  <si>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</si>
  <si>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</si>
  <si>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</si>
  <si>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</si>
  <si>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</si>
  <si>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</si>
  <si>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</si>
  <si>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</si>
  <si>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</si>
  <si>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</si>
  <si>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</si>
  <si>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</si>
  <si>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</si>
  <si>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</si>
  <si>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</si>
  <si>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</si>
  <si>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</si>
  <si>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</si>
  <si>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</si>
  <si>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</si>
  <si>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</si>
  <si>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</si>
  <si>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</si>
  <si>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</si>
  <si>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</si>
  <si>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</si>
  <si>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</si>
  <si>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</si>
  <si>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</si>
  <si>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</si>
  <si>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</si>
  <si>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</si>
  <si>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</si>
  <si>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</si>
  <si>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</si>
  <si>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</si>
  <si>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</si>
  <si>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</si>
  <si>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</si>
  <si>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</si>
  <si>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</si>
  <si>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</si>
  <si>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</si>
  <si>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</si>
  <si>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</si>
  <si>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</si>
  <si>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</si>
  <si>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</si>
  <si>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</si>
  <si>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</si>
  <si>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</si>
  <si>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</si>
  <si>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</si>
  <si>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</si>
  <si>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</si>
  <si>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</si>
  <si>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</si>
  <si>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</si>
  <si>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</si>
  <si>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</si>
  <si>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</si>
  <si>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</si>
  <si>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</si>
  <si>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</si>
  <si>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</si>
  <si>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</si>
  <si>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</si>
  <si>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</si>
  <si>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</si>
  <si>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</si>
  <si>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</si>
  <si>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</si>
  <si>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</si>
  <si>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</si>
  <si>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</si>
  <si>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</si>
  <si>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</si>
  <si>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</si>
  <si>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</si>
  <si>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</si>
  <si>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</si>
  <si>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</si>
  <si>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</si>
  <si>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</si>
  <si>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</si>
  <si>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</si>
  <si>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</si>
  <si>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</si>
  <si>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</si>
  <si>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</si>
  <si>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</si>
  <si>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</si>
  <si>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</si>
  <si>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</si>
  <si>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</si>
  <si>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</si>
  <si>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</si>
  <si>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</si>
  <si>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</si>
  <si>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</si>
  <si>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</si>
  <si>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</si>
  <si>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</si>
  <si>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</si>
  <si>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</si>
  <si>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</si>
  <si>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</si>
  <si>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</si>
  <si>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</si>
  <si>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</si>
  <si>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</si>
  <si>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</si>
  <si>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</si>
  <si>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</si>
  <si>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</si>
  <si>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</si>
  <si>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</si>
  <si>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</si>
  <si>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</si>
  <si>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</si>
  <si>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</si>
  <si>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</si>
  <si>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</si>
  <si>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</si>
  <si>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</si>
  <si>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</si>
  <si>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</si>
  <si>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</si>
  <si>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</si>
  <si>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</si>
  <si>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</si>
  <si>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</si>
  <si>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</si>
  <si>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</si>
  <si>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</si>
  <si>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</si>
  <si>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</si>
  <si>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</si>
  <si>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</si>
  <si>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</si>
  <si>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</si>
  <si>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</si>
  <si>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</si>
  <si>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</si>
  <si>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</si>
  <si>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</si>
  <si>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</si>
  <si>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</si>
  <si>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</si>
  <si>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</si>
  <si>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</si>
  <si>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</si>
  <si>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</si>
  <si>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</si>
  <si>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</si>
  <si>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</si>
  <si>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</si>
  <si>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</si>
  <si>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</si>
  <si>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</si>
  <si>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</si>
  <si>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</si>
  <si>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</si>
  <si>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</si>
  <si>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</si>
  <si>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</si>
  <si>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</si>
  <si>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</si>
  <si>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</si>
  <si>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</si>
  <si>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</si>
  <si>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</si>
  <si>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</si>
  <si>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</si>
  <si>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</si>
  <si>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</si>
  <si>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</si>
  <si>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</si>
  <si>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</si>
  <si>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</si>
  <si>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</si>
  <si>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</si>
  <si>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</si>
  <si>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</si>
  <si>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</si>
  <si>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</si>
  <si>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</si>
  <si>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</si>
  <si>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</si>
  <si>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</si>
  <si>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</si>
  <si>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</si>
  <si>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</si>
  <si>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</si>
  <si>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</si>
  <si>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</si>
  <si>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</si>
  <si>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</si>
  <si>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</si>
  <si>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</si>
  <si>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</si>
  <si>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</si>
  <si>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</si>
  <si>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</si>
  <si>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</si>
  <si>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</si>
  <si>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</si>
  <si>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</si>
  <si>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</si>
  <si>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</si>
  <si>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</si>
  <si>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</si>
  <si>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</si>
  <si>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</si>
  <si>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</si>
  <si>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</si>
  <si>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</si>
  <si>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</si>
  <si>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</si>
  <si>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</si>
  <si>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</si>
  <si>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</si>
  <si>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</si>
  <si>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</si>
  <si>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</si>
  <si>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</si>
  <si>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</si>
  <si>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</si>
  <si>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</si>
  <si>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</si>
  <si>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</si>
  <si>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</si>
  <si>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</si>
  <si>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</si>
  <si>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</si>
  <si>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</si>
  <si>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</si>
  <si>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</si>
  <si>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</si>
  <si>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</si>
  <si>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</si>
  <si>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</si>
  <si>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</si>
  <si>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</si>
  <si>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</si>
  <si>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</si>
  <si>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</si>
  <si>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</si>
  <si>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</si>
  <si>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</si>
  <si>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</si>
  <si>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</si>
  <si>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</si>
  <si>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</si>
  <si>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</si>
  <si>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</si>
  <si>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</si>
  <si>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</si>
  <si>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</si>
  <si>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</si>
  <si>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</si>
  <si>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</si>
  <si>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</si>
  <si>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</si>
  <si>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</si>
  <si>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</si>
  <si>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</si>
  <si>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</si>
  <si>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</si>
  <si>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</si>
  <si>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</si>
  <si>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</si>
  <si>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</si>
  <si>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</si>
  <si>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</si>
  <si>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</si>
  <si>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</si>
  <si>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</si>
  <si>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</si>
  <si>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</si>
  <si>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</si>
  <si>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</si>
  <si>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</si>
  <si>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</si>
  <si>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</si>
  <si>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</si>
  <si>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</si>
  <si>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</si>
  <si>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</si>
  <si>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</si>
  <si>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</si>
  <si>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</si>
  <si>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</si>
  <si>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</si>
  <si>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</si>
  <si>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</si>
  <si>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</si>
  <si>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</si>
  <si>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</si>
  <si>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</si>
  <si>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</si>
  <si>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</si>
  <si>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</si>
  <si>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</si>
  <si>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</si>
  <si>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</si>
  <si>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</si>
  <si>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</si>
  <si>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</si>
  <si>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</si>
  <si>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</si>
  <si>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</si>
  <si>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</si>
  <si>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</si>
  <si>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</si>
  <si>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</si>
  <si>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</si>
  <si>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</si>
  <si>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</si>
  <si>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</si>
  <si>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</si>
  <si>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</si>
  <si>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</si>
  <si>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</si>
  <si>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</si>
  <si>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</si>
  <si>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</si>
  <si>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</si>
  <si>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</si>
  <si>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</si>
  <si>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</si>
  <si>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</si>
  <si>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</si>
  <si>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</si>
  <si>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</si>
  <si>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</si>
  <si>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</si>
  <si>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</si>
  <si>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</si>
  <si>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</si>
  <si>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</si>
  <si>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</si>
  <si>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</si>
  <si>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</si>
  <si>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</si>
  <si>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</si>
  <si>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</si>
  <si>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</si>
  <si>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</si>
  <si>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</si>
  <si>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</si>
  <si>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</si>
  <si>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</si>
  <si>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</si>
  <si>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</si>
  <si>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</si>
  <si>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</si>
  <si>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</si>
  <si>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</si>
  <si>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</si>
  <si>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</si>
  <si>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</si>
  <si>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</si>
  <si>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</si>
  <si>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</si>
  <si>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</si>
  <si>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</si>
  <si>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</si>
  <si>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</si>
  <si>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</si>
  <si>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</si>
  <si>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</si>
  <si>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</si>
  <si>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</si>
  <si>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</si>
  <si>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</si>
  <si>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</si>
  <si>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</si>
  <si>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</si>
  <si>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</si>
  <si>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</si>
  <si>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</si>
  <si>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</si>
  <si>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</si>
  <si>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</si>
  <si>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</si>
  <si>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</si>
  <si>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</si>
  <si>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</si>
  <si>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</si>
  <si>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</si>
  <si>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</si>
  <si>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</si>
  <si>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</si>
  <si>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</si>
  <si>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</si>
  <si>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</si>
  <si>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</si>
  <si>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</si>
  <si>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</si>
  <si>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</si>
  <si>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</si>
  <si>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</si>
  <si>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</si>
  <si>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</si>
  <si>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</si>
  <si>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</si>
  <si>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</si>
  <si>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</si>
  <si>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</si>
  <si>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</si>
  <si>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</si>
  <si>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</si>
  <si>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</si>
  <si>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</si>
  <si>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</si>
  <si>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</si>
  <si>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</si>
  <si>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</si>
  <si>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</si>
  <si>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</si>
  <si>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</si>
  <si>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</si>
  <si>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</si>
  <si>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</si>
  <si>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</si>
  <si>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</si>
  <si>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</si>
  <si>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</si>
  <si>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</si>
  <si>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</si>
  <si>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</si>
  <si>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</si>
  <si>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</si>
  <si>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</si>
  <si>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</si>
  <si>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</si>
  <si>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</si>
  <si>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</si>
  <si>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</si>
  <si>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</si>
  <si>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</si>
  <si>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</si>
  <si>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</si>
  <si>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</si>
  <si>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</si>
  <si>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</si>
  <si>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</si>
  <si>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</si>
  <si>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</si>
  <si>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</si>
  <si>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</si>
  <si>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</si>
  <si>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</si>
  <si>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</si>
  <si>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</si>
  <si>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</si>
  <si>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</si>
  <si>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</si>
  <si>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</si>
  <si>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</si>
  <si>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</si>
  <si>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</si>
  <si>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</si>
  <si>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</si>
  <si>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</si>
  <si>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</si>
  <si>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</si>
  <si>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</si>
  <si>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</si>
  <si>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</si>
  <si>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</si>
  <si>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</si>
  <si>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</si>
  <si>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</si>
  <si>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</si>
  <si>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</si>
  <si>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</si>
  <si>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</si>
  <si>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</si>
  <si>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</si>
  <si>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</si>
  <si>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</si>
  <si>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</si>
  <si>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</si>
  <si>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</si>
  <si>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</si>
  <si>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</si>
  <si>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</si>
  <si>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</si>
  <si>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</si>
  <si>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</si>
  <si>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</si>
  <si>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</si>
  <si>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</si>
  <si>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</si>
  <si>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</si>
  <si>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</si>
  <si>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</si>
  <si>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</si>
  <si>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</si>
  <si>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</si>
  <si>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</si>
  <si>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</si>
  <si>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</si>
  <si>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</si>
  <si>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</si>
  <si>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</si>
  <si>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</si>
  <si>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</si>
  <si>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</si>
  <si>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</si>
  <si>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</si>
  <si>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</si>
  <si>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</si>
  <si>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</si>
  <si>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</si>
  <si>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</si>
  <si>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</si>
  <si>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</si>
  <si>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</si>
  <si>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</si>
  <si>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</si>
  <si>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</si>
  <si>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</si>
  <si>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</si>
  <si>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</si>
  <si>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</si>
  <si>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</si>
  <si>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</si>
  <si>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</si>
  <si>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</si>
  <si>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</si>
  <si>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</si>
  <si>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</si>
  <si>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</si>
  <si>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</si>
  <si>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</si>
  <si>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</si>
  <si>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</si>
  <si>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</si>
  <si>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</si>
  <si>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</si>
  <si>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</si>
  <si>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</si>
  <si>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</si>
  <si>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</si>
  <si>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</si>
  <si>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</si>
  <si>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</si>
  <si>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</si>
  <si>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</si>
  <si>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</si>
  <si>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</si>
  <si>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</si>
  <si>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</si>
  <si>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</si>
  <si>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</si>
  <si>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</si>
  <si>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</si>
  <si>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</si>
  <si>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</si>
  <si>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</si>
  <si>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</si>
  <si>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</si>
  <si>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</si>
  <si>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</si>
  <si>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</si>
  <si>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</si>
  <si>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</si>
  <si>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</si>
  <si>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</si>
  <si>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</si>
  <si>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</si>
  <si>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</si>
  <si>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</si>
  <si>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</si>
  <si>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</si>
  <si>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</si>
  <si>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</si>
  <si>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</si>
  <si>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</si>
  <si>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</si>
  <si>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</si>
  <si>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</si>
  <si>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</si>
  <si>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</si>
  <si>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</si>
  <si>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</si>
  <si>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</si>
  <si>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</si>
  <si>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</si>
  <si>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</si>
  <si>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</si>
  <si>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</si>
  <si>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</si>
  <si>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</si>
  <si>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</si>
  <si>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</si>
  <si>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</si>
  <si>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</si>
  <si>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</si>
  <si>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</si>
  <si>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</si>
  <si>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</si>
  <si>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</si>
  <si>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</si>
  <si>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</si>
  <si>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</si>
  <si>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</si>
  <si>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</si>
  <si>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</si>
  <si>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</si>
  <si>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</si>
  <si>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</si>
  <si>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</si>
  <si>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</si>
  <si>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</si>
  <si>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</si>
  <si>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</si>
  <si>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</si>
  <si>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</si>
  <si>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</si>
  <si>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</si>
  <si>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</si>
  <si>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</si>
  <si>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</si>
  <si>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</si>
  <si>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</si>
  <si>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</si>
  <si>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</si>
  <si>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</si>
  <si>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</si>
  <si>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</si>
  <si>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</si>
  <si>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</si>
  <si>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</si>
  <si>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</si>
  <si>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</si>
  <si>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</si>
  <si>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</si>
  <si>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</si>
  <si>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</si>
  <si>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</si>
  <si>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</si>
  <si>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</si>
  <si>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</si>
  <si>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</si>
  <si>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</si>
  <si>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</si>
  <si>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</si>
  <si>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</si>
  <si>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</si>
  <si>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</si>
  <si>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</si>
  <si>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</si>
  <si>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</si>
  <si>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</si>
  <si>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</si>
  <si>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</si>
  <si>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</si>
  <si>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</si>
  <si>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</si>
  <si>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</si>
  <si>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</si>
  <si>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</si>
  <si>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</si>
  <si>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</si>
  <si>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</si>
  <si>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</si>
  <si>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</si>
  <si>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</si>
  <si>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</si>
  <si>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</si>
  <si>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</si>
  <si>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</si>
  <si>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</si>
  <si>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</si>
  <si>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</si>
  <si>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</si>
  <si>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</si>
  <si>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</si>
  <si>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</si>
  <si>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</si>
  <si>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</si>
  <si>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</si>
  <si>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</si>
  <si>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</si>
  <si>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</si>
  <si>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</si>
  <si>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</si>
  <si>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</si>
  <si>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</si>
  <si>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</si>
  <si>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</si>
  <si>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</si>
  <si>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</si>
  <si>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</si>
  <si>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</si>
  <si>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</si>
  <si>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</si>
  <si>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</si>
  <si>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</si>
  <si>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</si>
  <si>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</si>
  <si>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</si>
  <si>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</si>
  <si>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</si>
  <si>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</si>
  <si>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</si>
  <si>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</si>
  <si>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</si>
  <si>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</si>
  <si>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</si>
  <si>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</si>
  <si>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</si>
  <si>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</si>
  <si>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</si>
  <si>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</si>
  <si>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</si>
  <si>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</si>
  <si>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</si>
  <si>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</si>
  <si>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</si>
  <si>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</si>
  <si>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</si>
  <si>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</si>
  <si>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</si>
  <si>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</si>
  <si>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</si>
  <si>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</si>
  <si>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</si>
  <si>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</si>
  <si>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</si>
  <si>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</si>
  <si>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</si>
  <si>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</si>
  <si>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</si>
  <si>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</si>
  <si>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</si>
  <si>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</si>
  <si>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</si>
  <si>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</si>
  <si>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</si>
  <si>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</si>
  <si>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</si>
  <si>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</si>
  <si>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</si>
  <si>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</si>
  <si>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</si>
  <si>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</si>
  <si>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</si>
  <si>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</si>
  <si>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</si>
  <si>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</si>
  <si>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</si>
  <si>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</si>
  <si>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</si>
  <si>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</si>
  <si>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</si>
  <si>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</si>
  <si>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</si>
  <si>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</si>
  <si>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</si>
  <si>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</si>
  <si>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</si>
  <si>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</si>
  <si>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</si>
  <si>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</si>
  <si>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</si>
  <si>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</si>
  <si>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</si>
  <si>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</si>
  <si>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</si>
  <si>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</si>
  <si>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</si>
  <si>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</si>
  <si>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</si>
  <si>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</si>
  <si>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</si>
  <si>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</si>
  <si>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</si>
  <si>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</si>
  <si>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</si>
  <si>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</si>
  <si>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</si>
  <si>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</si>
  <si>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</si>
  <si>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</si>
  <si>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</si>
  <si>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</si>
  <si>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</si>
  <si>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</si>
  <si>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</si>
  <si>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</si>
  <si>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</si>
  <si>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</si>
  <si>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</si>
  <si>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</si>
  <si>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</si>
  <si>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</si>
  <si>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</si>
  <si>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</si>
  <si>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</si>
  <si>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</si>
  <si>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</si>
  <si>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</si>
  <si>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</si>
  <si>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</si>
  <si>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</si>
  <si>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</si>
  <si>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</si>
  <si>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</si>
  <si>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</si>
  <si>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</si>
  <si>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</si>
  <si>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</si>
  <si>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</si>
  <si>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</si>
  <si>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</si>
  <si>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</si>
  <si>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</si>
  <si>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</si>
  <si>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</si>
  <si>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</si>
  <si>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</si>
  <si>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</si>
  <si>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</si>
  <si>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</si>
  <si>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</si>
  <si>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</si>
  <si>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</si>
  <si>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</si>
  <si>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</si>
  <si>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</si>
  <si>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</si>
  <si>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</si>
  <si>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</si>
  <si>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</si>
  <si>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</si>
  <si>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</si>
  <si>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</si>
  <si>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</si>
  <si>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</si>
  <si>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</si>
  <si>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</si>
  <si>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</si>
  <si>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</si>
  <si>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</si>
  <si>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</si>
  <si>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</si>
  <si>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</si>
  <si>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</si>
  <si>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</si>
  <si>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</si>
  <si>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</si>
  <si>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</si>
  <si>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</si>
  <si>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</si>
  <si>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</si>
  <si>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</si>
  <si>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</si>
  <si>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</si>
  <si>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</si>
  <si>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</si>
  <si>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</si>
  <si>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</si>
  <si>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</si>
  <si>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</si>
  <si>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</si>
  <si>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</si>
  <si>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</si>
  <si>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</si>
  <si>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</si>
  <si>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</si>
  <si>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</si>
  <si>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</si>
  <si>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</si>
  <si>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</si>
  <si>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</si>
  <si>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</si>
  <si>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</si>
  <si>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</si>
  <si>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</si>
  <si>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</si>
  <si>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</si>
  <si>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</si>
  <si>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</si>
  <si>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</si>
  <si>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</si>
  <si>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</si>
  <si>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</si>
  <si>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</si>
  <si>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</si>
  <si>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</si>
  <si>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</si>
  <si>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</si>
  <si>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</si>
  <si>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</si>
  <si>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</si>
  <si>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</si>
  <si>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</si>
  <si>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</si>
  <si>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</si>
  <si>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</si>
  <si>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</si>
  <si>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</si>
  <si>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</si>
  <si>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</si>
  <si>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</si>
  <si>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</si>
  <si>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</si>
  <si>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</si>
  <si>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</si>
  <si>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</si>
  <si>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</si>
  <si>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</si>
  <si>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</si>
  <si>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</si>
  <si>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</si>
  <si>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</si>
  <si>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</si>
  <si>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</si>
  <si>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</si>
  <si>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</si>
  <si>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</si>
  <si>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</si>
  <si>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</si>
  <si>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</si>
  <si>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</si>
  <si>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</si>
  <si>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</si>
  <si>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</si>
  <si>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</si>
  <si>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</si>
  <si>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</si>
  <si>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</si>
  <si>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</si>
  <si>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</si>
  <si>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</si>
  <si>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</si>
  <si>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</si>
  <si>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</si>
  <si>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</si>
  <si>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</si>
  <si>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</si>
  <si>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</si>
  <si>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</si>
  <si>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</si>
  <si>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</si>
  <si>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</si>
  <si>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</si>
  <si>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</si>
  <si>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</si>
  <si>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</si>
  <si>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</si>
  <si>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</si>
  <si>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</si>
  <si>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</si>
  <si>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</si>
  <si>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</si>
  <si>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</si>
  <si>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</si>
  <si>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</si>
  <si>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</si>
  <si>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</si>
  <si>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</si>
  <si>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</si>
  <si>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</si>
  <si>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</si>
  <si>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</si>
  <si>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</si>
  <si>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</si>
  <si>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</si>
  <si>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</si>
  <si>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</si>
  <si>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</si>
  <si>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</si>
  <si>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</si>
  <si>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</si>
  <si>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</si>
  <si>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</si>
  <si>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</si>
  <si>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</si>
  <si>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</si>
  <si>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</si>
  <si>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</si>
  <si>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</si>
  <si>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</si>
  <si>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</si>
  <si>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</si>
  <si>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</si>
  <si>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</si>
  <si>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</si>
  <si>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</si>
  <si>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</si>
  <si>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</si>
  <si>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</si>
  <si>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</si>
  <si>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</si>
  <si>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</si>
  <si>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</si>
  <si>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</si>
  <si>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</si>
  <si>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</si>
  <si>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</si>
  <si>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</si>
  <si>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</si>
  <si>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</si>
  <si>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</si>
  <si>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</si>
  <si>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</si>
  <si>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</si>
  <si>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</si>
  <si>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</si>
  <si>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</si>
  <si>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</si>
  <si>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</si>
  <si>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</si>
  <si>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</si>
  <si>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</si>
  <si>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</si>
  <si>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</si>
  <si>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</si>
  <si>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</si>
  <si>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</si>
  <si>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</si>
  <si>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</si>
  <si>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</si>
  <si>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</si>
  <si>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</si>
  <si>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</si>
  <si>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</si>
  <si>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</si>
  <si>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</si>
  <si>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</si>
  <si>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</si>
  <si>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</si>
  <si>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</si>
  <si>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</si>
  <si>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</si>
  <si>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</si>
  <si>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</si>
  <si>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</si>
  <si>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</si>
  <si>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</si>
  <si>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</si>
  <si>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</si>
  <si>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</si>
  <si>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</si>
  <si>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</si>
  <si>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</si>
  <si>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</si>
  <si>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</si>
  <si>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</si>
  <si>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</si>
  <si>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</si>
  <si>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</si>
  <si>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</si>
  <si>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</si>
  <si>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</si>
  <si>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</si>
  <si>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</si>
  <si>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</si>
  <si>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</si>
  <si>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</si>
  <si>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</si>
  <si>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</si>
  <si>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</si>
  <si>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</si>
  <si>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</si>
  <si>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</si>
  <si>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</si>
  <si>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</si>
  <si>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</si>
  <si>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</si>
  <si>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</si>
  <si>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</si>
  <si>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</si>
  <si>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</si>
  <si>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</si>
  <si>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</si>
  <si>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</si>
  <si>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</si>
  <si>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</si>
  <si>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</si>
  <si>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</si>
  <si>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</si>
  <si>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</si>
  <si>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</si>
  <si>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</si>
  <si>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</si>
  <si>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</si>
  <si>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</si>
  <si>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</si>
  <si>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</si>
  <si>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</si>
  <si>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</si>
  <si>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</si>
  <si>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</si>
  <si>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</si>
  <si>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</si>
  <si>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</si>
  <si>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</si>
  <si>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</si>
  <si>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</si>
  <si>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</si>
  <si>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</si>
  <si>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</si>
  <si>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</si>
  <si>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</si>
  <si>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</si>
  <si>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</si>
  <si>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</si>
  <si>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</si>
  <si>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</si>
  <si>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</si>
  <si>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</si>
  <si>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</si>
  <si>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</si>
  <si>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</si>
  <si>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</si>
  <si>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</si>
  <si>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</si>
  <si>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</si>
  <si>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</si>
  <si>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</si>
  <si>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</si>
  <si>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</si>
  <si>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</si>
  <si>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</si>
  <si>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</si>
  <si>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</si>
  <si>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</si>
  <si>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</si>
  <si>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</si>
  <si>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</si>
  <si>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</si>
  <si>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</si>
  <si>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</si>
  <si>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</si>
  <si>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</si>
  <si>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</si>
  <si>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</si>
  <si>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</si>
  <si>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</si>
  <si>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</si>
  <si>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</si>
  <si>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</si>
  <si>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</si>
  <si>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</si>
  <si>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</si>
  <si>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</si>
  <si>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</si>
  <si>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</si>
  <si>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</si>
  <si>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</si>
  <si>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</si>
  <si>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</si>
  <si>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</si>
  <si>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</si>
  <si>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</si>
  <si>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</si>
  <si>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</si>
  <si>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</si>
  <si>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</si>
  <si>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</si>
  <si>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</si>
  <si>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</si>
  <si>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</si>
  <si>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</si>
  <si>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</si>
  <si>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</si>
  <si>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</si>
  <si>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</si>
  <si>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</si>
  <si>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</si>
  <si>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</si>
  <si>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</si>
  <si>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</si>
  <si>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</si>
  <si>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</si>
  <si>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</si>
  <si>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</si>
  <si>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</si>
  <si>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</si>
  <si>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</si>
  <si>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</si>
  <si>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</si>
  <si>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</si>
  <si>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</si>
  <si>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</si>
  <si>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</si>
  <si>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</si>
  <si>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</si>
  <si>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</si>
  <si>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</si>
  <si>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</si>
  <si>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</si>
  <si>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</si>
  <si>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</si>
  <si>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</si>
  <si>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</si>
  <si>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</si>
  <si>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</si>
  <si>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</si>
  <si>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</si>
  <si>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</si>
  <si>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</si>
  <si>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</si>
  <si>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</si>
  <si>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</si>
  <si>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</si>
  <si>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</si>
  <si>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</si>
  <si>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</si>
  <si>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</si>
  <si>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</si>
  <si>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</si>
  <si>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</si>
  <si>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</si>
  <si>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</si>
  <si>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</si>
  <si>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</si>
  <si>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</si>
  <si>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</si>
  <si>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</si>
  <si>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</si>
  <si>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</si>
  <si>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</si>
  <si>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</si>
  <si>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</si>
  <si>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</si>
  <si>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</si>
  <si>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</si>
  <si>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</si>
  <si>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</si>
  <si>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</si>
  <si>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</si>
  <si>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</si>
  <si>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</si>
  <si>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</si>
  <si>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</si>
  <si>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</si>
  <si>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</si>
  <si>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</si>
  <si>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</si>
  <si>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</si>
  <si>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</si>
  <si>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</si>
  <si>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</si>
  <si>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</si>
  <si>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</si>
  <si>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</si>
  <si>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</si>
  <si>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</si>
  <si>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</si>
  <si>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</si>
  <si>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</si>
  <si>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</si>
  <si>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</si>
  <si>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</si>
  <si>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</si>
  <si>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</si>
  <si>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</si>
  <si>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</si>
  <si>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</si>
  <si>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</si>
  <si>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</si>
  <si>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</si>
  <si>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</si>
  <si>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</si>
  <si>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</si>
  <si>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</si>
  <si>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</si>
  <si>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</si>
  <si>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</si>
  <si>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</si>
  <si>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</si>
  <si>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</si>
  <si>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</si>
  <si>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</si>
  <si>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</si>
  <si>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</si>
  <si>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</si>
  <si>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</si>
  <si>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</si>
  <si>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</si>
  <si>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</si>
  <si>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</si>
  <si>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</si>
  <si>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</si>
  <si>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</si>
  <si>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</si>
  <si>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</si>
  <si>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</si>
  <si>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</si>
  <si>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</si>
  <si>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</si>
  <si>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</si>
  <si>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</si>
  <si>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</si>
  <si>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</si>
  <si>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</si>
  <si>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</si>
  <si>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</si>
  <si>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</si>
  <si>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</si>
  <si>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</si>
  <si>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</si>
  <si>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</si>
  <si>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</si>
  <si>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</si>
  <si>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</si>
  <si>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</si>
  <si>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</si>
  <si>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</si>
  <si>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</si>
  <si>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</si>
  <si>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</si>
  <si>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</si>
  <si>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</si>
  <si>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</si>
  <si>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</si>
  <si>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</si>
  <si>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</si>
  <si>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</si>
  <si>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</si>
  <si>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</si>
  <si>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</si>
  <si>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</si>
  <si>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</si>
  <si>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</si>
  <si>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</si>
  <si>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</si>
  <si>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</si>
  <si>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</si>
  <si>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</si>
  <si>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</si>
  <si>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</si>
  <si>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</si>
  <si>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</si>
  <si>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</si>
  <si>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</si>
  <si>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</si>
  <si>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</si>
  <si>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</si>
  <si>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</si>
  <si>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</si>
  <si>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</si>
  <si>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</si>
  <si>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</si>
  <si>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</si>
  <si>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</si>
  <si>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</si>
  <si>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</si>
  <si>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</si>
  <si>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</si>
  <si>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</si>
  <si>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</si>
  <si>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</si>
  <si>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</si>
  <si>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</si>
  <si>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</si>
  <si>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</si>
  <si>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</si>
  <si>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</si>
  <si>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</si>
  <si>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</si>
  <si>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</si>
  <si>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</si>
  <si>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</si>
  <si>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</si>
  <si>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</si>
  <si>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</si>
  <si>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</si>
  <si>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</si>
  <si>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</si>
  <si>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</si>
  <si>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</si>
  <si>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</si>
  <si>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</si>
  <si>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</si>
  <si>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</si>
  <si>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</si>
  <si>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</si>
  <si>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</si>
  <si>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</si>
  <si>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</si>
  <si>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</si>
  <si>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</si>
  <si>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</si>
  <si>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</si>
  <si>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</si>
  <si>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</si>
  <si>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</si>
  <si>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</si>
  <si>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</si>
  <si>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</si>
  <si>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</si>
  <si>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</si>
  <si>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</si>
  <si>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</si>
  <si>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</si>
  <si>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</si>
  <si>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</si>
  <si>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</si>
  <si>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</si>
  <si>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</si>
  <si>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</si>
  <si>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</si>
  <si>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</si>
  <si>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</si>
  <si>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</si>
  <si>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</si>
  <si>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</si>
  <si>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</si>
  <si>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</si>
  <si>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</si>
  <si>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</si>
  <si>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</si>
  <si>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</si>
  <si>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</si>
  <si>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</si>
  <si>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</si>
  <si>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</si>
  <si>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</si>
  <si>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</si>
  <si>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</si>
  <si>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</si>
  <si>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</si>
  <si>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</si>
  <si>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</si>
  <si>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</si>
  <si>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</si>
  <si>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</si>
  <si>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</si>
  <si>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</si>
  <si>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</si>
  <si>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</si>
  <si>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</si>
  <si>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</si>
  <si>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</si>
  <si>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</si>
  <si>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</si>
  <si>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</si>
  <si>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</si>
  <si>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</si>
  <si>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</si>
  <si>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</si>
  <si>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</si>
  <si>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</si>
  <si>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</si>
  <si>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</si>
  <si>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</si>
  <si>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</si>
  <si>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</si>
  <si>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</si>
  <si>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</si>
  <si>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</si>
  <si>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</si>
  <si>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</si>
  <si>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</si>
  <si>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</si>
  <si>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</si>
  <si>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</si>
  <si>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</si>
  <si>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</si>
  <si>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</si>
  <si>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</si>
  <si>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</si>
  <si>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</si>
  <si>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</si>
  <si>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</si>
  <si>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</si>
  <si>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</si>
  <si>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</si>
  <si>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</si>
  <si>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</si>
  <si>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</si>
  <si>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</si>
  <si>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</si>
  <si>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</si>
  <si>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</si>
  <si>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</si>
  <si>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</si>
  <si>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</si>
  <si>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</si>
  <si>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</si>
  <si>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</si>
  <si>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</si>
  <si>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</si>
  <si>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</si>
  <si>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</si>
  <si>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</si>
  <si>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</si>
  <si>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</si>
  <si>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</si>
  <si>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</si>
  <si>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</si>
  <si>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</si>
  <si>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</si>
  <si>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</si>
  <si>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</si>
  <si>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</si>
  <si>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</si>
  <si>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</si>
  <si>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</si>
  <si>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</si>
  <si>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</si>
  <si>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</si>
  <si>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</si>
  <si>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</si>
  <si>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</si>
  <si>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</si>
  <si>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</si>
  <si>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</si>
  <si>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</si>
  <si>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</si>
  <si>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</si>
  <si>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</si>
  <si>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</si>
  <si>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</si>
  <si>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</si>
  <si>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</si>
  <si>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</si>
  <si>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</si>
  <si>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</si>
  <si>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</si>
  <si>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</si>
  <si>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</si>
  <si>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</si>
  <si>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</si>
  <si>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</si>
  <si>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</si>
  <si>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</si>
  <si>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</si>
  <si>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</si>
  <si>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</si>
  <si>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</si>
  <si>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</si>
  <si>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</si>
  <si>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</si>
  <si>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</si>
  <si>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</si>
  <si>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</si>
  <si>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</si>
  <si>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</si>
  <si>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</si>
  <si>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</si>
  <si>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</si>
  <si>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</si>
  <si>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</si>
  <si>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</si>
  <si>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</si>
  <si>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</si>
  <si>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</si>
  <si>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</si>
  <si>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</si>
  <si>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</si>
  <si>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</si>
  <si>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</si>
  <si>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</si>
  <si>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</si>
  <si>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</si>
  <si>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</si>
  <si>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</si>
  <si>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</si>
  <si>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</si>
  <si>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</si>
  <si>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</si>
  <si>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</si>
  <si>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</si>
  <si>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</si>
  <si>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</si>
  <si>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</si>
  <si>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</si>
  <si>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</si>
  <si>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</si>
  <si>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</si>
  <si>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</si>
  <si>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</si>
  <si>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</si>
  <si>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</si>
  <si>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</si>
  <si>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</si>
  <si>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</si>
  <si>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</si>
  <si>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</si>
  <si>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</si>
  <si>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</si>
  <si>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</si>
  <si>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</si>
  <si>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</si>
  <si>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</si>
  <si>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</si>
  <si>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</si>
  <si>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</si>
  <si>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</si>
  <si>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</si>
  <si>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</si>
  <si>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</si>
  <si>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</si>
  <si>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</si>
  <si>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</si>
  <si>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</si>
  <si>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</si>
  <si>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</si>
  <si>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</si>
  <si>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</si>
  <si>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</si>
  <si>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</si>
  <si>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</si>
  <si>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</si>
  <si>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</si>
  <si>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</si>
  <si>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</si>
  <si>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</si>
  <si>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</si>
  <si>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</si>
  <si>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</si>
  <si>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</si>
  <si>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</si>
  <si>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</si>
  <si>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</si>
  <si>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</si>
  <si>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</si>
  <si>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</si>
  <si>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</si>
  <si>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</si>
  <si>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</si>
  <si>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</si>
  <si>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</si>
  <si>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</si>
  <si>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</si>
  <si>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</si>
  <si>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</si>
  <si>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</si>
  <si>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</si>
  <si>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</si>
  <si>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</si>
  <si>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</si>
  <si>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</si>
  <si>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</si>
  <si>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</si>
  <si>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</si>
  <si>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</si>
  <si>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</si>
  <si>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</si>
  <si>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</si>
  <si>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</si>
  <si>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</si>
  <si>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</si>
  <si>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</si>
  <si>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</si>
  <si>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</si>
  <si>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</si>
  <si>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</si>
  <si>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</si>
  <si>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</si>
  <si>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</si>
  <si>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</si>
  <si>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</si>
  <si>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</si>
  <si>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</si>
  <si>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</si>
  <si>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</si>
  <si>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</si>
  <si>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</si>
  <si>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</si>
  <si>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</si>
  <si>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</si>
  <si>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</si>
  <si>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</si>
  <si>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</si>
  <si>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</si>
  <si>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</si>
  <si>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</si>
  <si>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</si>
  <si>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</si>
  <si>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</si>
  <si>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</si>
  <si>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</si>
  <si>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</si>
  <si>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</si>
  <si>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</si>
  <si>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</si>
  <si>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</si>
  <si>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</si>
  <si>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</si>
  <si>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</si>
  <si>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</si>
  <si>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</si>
  <si>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</si>
  <si>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</si>
  <si>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</si>
  <si>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</si>
  <si>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</si>
  <si>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</si>
  <si>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</si>
  <si>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</si>
  <si>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</si>
  <si>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</si>
  <si>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</si>
  <si>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</si>
  <si>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</si>
  <si>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</si>
  <si>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</si>
  <si>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</si>
  <si>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</si>
  <si>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</si>
  <si>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</si>
  <si>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</si>
  <si>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</si>
  <si>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</si>
  <si>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</si>
  <si>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</si>
  <si>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</si>
  <si>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</si>
  <si>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</si>
  <si>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</si>
  <si>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</si>
  <si>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</si>
  <si>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</si>
  <si>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</si>
  <si>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</si>
  <si>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</si>
  <si>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</si>
  <si>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</si>
  <si>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</si>
  <si>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</si>
  <si>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</si>
  <si>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</si>
  <si>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</si>
  <si>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</si>
  <si>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</si>
  <si>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</si>
  <si>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</si>
  <si>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</si>
  <si>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</si>
  <si>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</si>
  <si>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</si>
  <si>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</si>
  <si>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</si>
  <si>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</si>
  <si>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</si>
  <si>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</si>
  <si>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</si>
  <si>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</si>
  <si>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</si>
  <si>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</si>
  <si>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</si>
  <si>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</si>
  <si>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</si>
  <si>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</si>
  <si>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</si>
  <si>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</si>
  <si>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</si>
  <si>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</si>
  <si>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</si>
  <si>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</si>
  <si>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</si>
  <si>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</si>
  <si>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</si>
  <si>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</si>
  <si>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</si>
  <si>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</si>
  <si>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</si>
  <si>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</si>
  <si>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</si>
  <si>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</si>
  <si>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</si>
  <si>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</si>
  <si>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</si>
  <si>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</si>
  <si>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</si>
  <si>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</si>
  <si>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</si>
  <si>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</si>
  <si>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</si>
  <si>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</si>
  <si>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</si>
  <si>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</si>
  <si>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</si>
  <si>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</si>
  <si>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</si>
  <si>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</si>
  <si>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</si>
  <si>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</si>
  <si>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</si>
  <si>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</si>
  <si>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</si>
  <si>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</si>
  <si>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</si>
  <si>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</si>
  <si>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</si>
  <si>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</si>
  <si>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</si>
  <si>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</si>
  <si>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</si>
  <si>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</si>
  <si>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</si>
  <si>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</si>
  <si>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</si>
  <si>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</si>
  <si>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</si>
  <si>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</si>
  <si>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</si>
  <si>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</si>
  <si>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</si>
  <si>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</si>
  <si>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</si>
  <si>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</si>
  <si>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</si>
  <si>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</si>
  <si>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</si>
  <si>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</si>
  <si>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</si>
  <si>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</si>
  <si>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</si>
  <si>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</si>
  <si>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</si>
  <si>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</si>
  <si>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</si>
  <si>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</si>
  <si>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</si>
  <si>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</si>
  <si>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</si>
  <si>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</si>
  <si>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</si>
  <si>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</si>
  <si>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</si>
  <si>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</si>
  <si>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</si>
  <si>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</si>
  <si>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</si>
  <si>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</si>
  <si>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</si>
  <si>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</si>
  <si>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</si>
  <si>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</si>
  <si>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</si>
  <si>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</si>
  <si>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</si>
  <si>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</si>
  <si>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</si>
  <si>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</si>
  <si>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</si>
  <si>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</si>
  <si>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</si>
  <si>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</si>
  <si>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</si>
  <si>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</si>
  <si>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</si>
  <si>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</si>
  <si>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</si>
  <si>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</si>
  <si>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</si>
  <si>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</si>
  <si>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</si>
  <si>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</si>
  <si>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</si>
  <si>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</si>
  <si>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</si>
  <si>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</si>
  <si>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</si>
  <si>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</si>
  <si>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</si>
  <si>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</si>
  <si>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</si>
  <si>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</si>
  <si>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</si>
  <si>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</si>
  <si>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</si>
  <si>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</si>
  <si>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</si>
  <si>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</si>
  <si>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</si>
  <si>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</si>
  <si>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</si>
  <si>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</si>
  <si>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</si>
  <si>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</si>
  <si>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</si>
  <si>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</si>
  <si>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</si>
  <si>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</si>
  <si>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</si>
  <si>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</si>
  <si>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</si>
  <si>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</si>
  <si>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</si>
  <si>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</si>
  <si>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</si>
  <si>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</si>
  <si>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</si>
  <si>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</si>
  <si>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</si>
  <si>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</si>
  <si>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</si>
  <si>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</si>
  <si>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</si>
  <si>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</si>
  <si>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</si>
  <si>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</si>
  <si>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</si>
  <si>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</si>
  <si>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</si>
  <si>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</si>
  <si>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</si>
  <si>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</si>
  <si>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</si>
  <si>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</si>
  <si>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</si>
  <si>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</si>
  <si>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</si>
  <si>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</si>
  <si>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</si>
  <si>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</si>
  <si>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</si>
  <si>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</si>
  <si>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</si>
  <si>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</si>
  <si>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</si>
  <si>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</si>
  <si>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</si>
  <si>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</si>
  <si>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</si>
  <si>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</si>
  <si>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</si>
  <si>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</si>
  <si>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</si>
  <si>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</si>
  <si>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</si>
  <si>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</si>
  <si>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</si>
  <si>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</si>
  <si>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</si>
  <si>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</si>
  <si>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</si>
  <si>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</si>
  <si>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</si>
  <si>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</si>
  <si>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</si>
  <si>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</si>
  <si>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</si>
  <si>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</si>
  <si>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</si>
  <si>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</si>
  <si>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</si>
  <si>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</si>
  <si>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</si>
  <si>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</si>
  <si>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</si>
  <si>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</si>
  <si>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</si>
  <si>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</si>
  <si>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</si>
  <si>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</si>
  <si>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</si>
  <si>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</si>
  <si>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</si>
  <si>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</si>
  <si>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</si>
  <si>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</si>
  <si>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</si>
  <si>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</si>
  <si>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</si>
  <si>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</si>
  <si>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</si>
  <si>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</si>
  <si>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</si>
  <si>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</si>
  <si>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</si>
  <si>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</si>
  <si>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</si>
  <si>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</si>
  <si>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</si>
  <si>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</si>
  <si>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</si>
  <si>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</si>
  <si>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</si>
  <si>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</si>
  <si>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</si>
  <si>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</si>
  <si>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</si>
  <si>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</si>
  <si>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</si>
  <si>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</si>
  <si>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</si>
  <si>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</si>
  <si>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</si>
  <si>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</si>
  <si>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</si>
  <si>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</si>
  <si>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</si>
  <si>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</si>
  <si>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</si>
  <si>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</si>
  <si>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</si>
  <si>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</si>
  <si>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</si>
  <si>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</si>
  <si>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</si>
  <si>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</si>
  <si>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</si>
  <si>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</si>
  <si>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</si>
  <si>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</si>
  <si>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</si>
  <si>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</si>
  <si>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</si>
  <si>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</si>
  <si>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</si>
  <si>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</si>
  <si>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</si>
  <si>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</si>
  <si>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</si>
  <si>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</si>
  <si>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</si>
  <si>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</si>
  <si>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</si>
  <si>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</si>
  <si>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</si>
  <si>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</si>
  <si>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</si>
  <si>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</si>
  <si>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</si>
  <si>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</si>
  <si>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</si>
  <si>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</si>
  <si>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</si>
  <si>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</si>
  <si>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</si>
  <si>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</si>
  <si>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</si>
  <si>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</si>
  <si>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</si>
  <si>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</si>
  <si>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</si>
  <si>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</si>
  <si>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</si>
  <si>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</si>
  <si>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</si>
  <si>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</si>
  <si>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</si>
  <si>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</si>
  <si>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</si>
  <si>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</si>
  <si>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</si>
  <si>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</si>
  <si>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</si>
  <si>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</si>
  <si>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</si>
  <si>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</si>
  <si>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</si>
  <si>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</si>
  <si>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</si>
  <si>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</si>
  <si>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</si>
  <si>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</si>
  <si>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</si>
  <si>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</si>
  <si>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</si>
  <si>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</si>
  <si>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</si>
  <si>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</si>
  <si>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</si>
  <si>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</si>
  <si>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</si>
  <si>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</si>
  <si>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</si>
  <si>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</si>
  <si>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</si>
  <si>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</si>
  <si>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</si>
  <si>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</si>
  <si>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</si>
  <si>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</si>
  <si>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</si>
  <si>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</si>
  <si>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</si>
  <si>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</si>
  <si>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</si>
  <si>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</si>
  <si>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</si>
  <si>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</si>
  <si>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</si>
  <si>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</si>
  <si>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</si>
  <si>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</si>
  <si>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</si>
  <si>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</si>
  <si>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</si>
  <si>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</si>
  <si>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</si>
  <si>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</si>
  <si>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</si>
  <si>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</si>
  <si>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</si>
  <si>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</si>
  <si>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</si>
  <si>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</si>
  <si>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</si>
  <si>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</si>
  <si>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</si>
  <si>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</si>
  <si>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</si>
  <si>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</si>
  <si>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</si>
  <si>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</si>
  <si>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</si>
  <si>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</si>
  <si>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</si>
  <si>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</si>
  <si>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</si>
  <si>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</si>
  <si>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</si>
  <si>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</si>
  <si>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</si>
  <si>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</si>
  <si>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</si>
  <si>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</si>
  <si>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</si>
  <si>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</si>
  <si>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</si>
  <si>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</si>
  <si>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</si>
  <si>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</si>
  <si>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</si>
  <si>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</si>
  <si>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</si>
  <si>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</si>
  <si>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</si>
  <si>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</si>
  <si>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</si>
  <si>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</si>
  <si>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</si>
  <si>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</si>
  <si>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</si>
  <si>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</si>
  <si>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</si>
  <si>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</si>
  <si>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</si>
  <si>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</si>
  <si>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</si>
  <si>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</si>
  <si>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</si>
  <si>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</si>
  <si>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</si>
  <si>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</si>
  <si>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</si>
  <si>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</si>
  <si>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</si>
  <si>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</si>
  <si>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</si>
  <si>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</si>
  <si>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</si>
  <si>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</si>
  <si>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</si>
  <si>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</si>
  <si>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</si>
  <si>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</si>
  <si>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</si>
  <si>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</si>
  <si>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</si>
  <si>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</si>
  <si>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</si>
  <si>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</si>
  <si>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</si>
  <si>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</si>
  <si>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</si>
  <si>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</si>
  <si>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</si>
  <si>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</si>
  <si>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</si>
  <si>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</si>
  <si>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</si>
  <si>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</si>
  <si>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</si>
  <si>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</si>
  <si>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</si>
  <si>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</si>
  <si>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</si>
  <si>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</si>
  <si>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</si>
  <si>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</si>
  <si>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</si>
  <si>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</si>
  <si>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</si>
  <si>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</si>
  <si>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</si>
  <si>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</si>
  <si>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</si>
  <si>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</si>
  <si>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</si>
  <si>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</si>
  <si>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</si>
  <si>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</si>
  <si>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</si>
  <si>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</si>
  <si>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</si>
  <si>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</si>
  <si>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</si>
  <si>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</si>
  <si>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</si>
  <si>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</si>
  <si>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</si>
  <si>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</si>
  <si>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</si>
  <si>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</si>
  <si>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</si>
  <si>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</si>
  <si>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</si>
  <si>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</si>
  <si>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</si>
  <si>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</si>
  <si>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</si>
  <si>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</si>
  <si>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</si>
  <si>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</si>
  <si>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</si>
  <si>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</si>
  <si>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</si>
  <si>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</si>
  <si>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</si>
  <si>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</si>
  <si>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</si>
  <si>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</si>
  <si>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</si>
  <si>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</si>
  <si>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</si>
  <si>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</si>
  <si>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</si>
  <si>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</si>
  <si>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</si>
  <si>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</si>
  <si>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</si>
  <si>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</si>
  <si>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</si>
  <si>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</si>
  <si>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</si>
  <si>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</si>
  <si>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</si>
  <si>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</si>
  <si>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</si>
  <si>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</si>
  <si>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</si>
  <si>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</si>
  <si>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</si>
  <si>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</si>
  <si>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</si>
  <si>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</si>
  <si>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</si>
  <si>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</si>
  <si>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</si>
  <si>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</si>
  <si>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</si>
  <si>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</si>
  <si>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</si>
  <si>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</si>
  <si>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</si>
  <si>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</si>
  <si>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</si>
  <si>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</si>
  <si>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</si>
  <si>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</si>
  <si>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</si>
  <si>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</si>
  <si>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</si>
  <si>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</si>
  <si>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</si>
  <si>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</si>
  <si>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</si>
  <si>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</si>
  <si>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</si>
  <si>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</si>
  <si>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</si>
  <si>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</si>
  <si>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</si>
  <si>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</si>
  <si>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</si>
  <si>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</si>
  <si>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</si>
  <si>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</si>
  <si>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</si>
  <si>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</si>
  <si>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</si>
  <si>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</si>
  <si>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</si>
  <si>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</si>
  <si>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</si>
  <si>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</si>
  <si>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</si>
  <si>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</si>
  <si>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</si>
  <si>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</si>
  <si>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</si>
  <si>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</si>
  <si>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</si>
  <si>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</si>
  <si>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</si>
  <si>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</si>
  <si>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</si>
  <si>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</si>
  <si>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</si>
  <si>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</si>
  <si>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</si>
  <si>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</si>
  <si>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</si>
  <si>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</si>
  <si>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</si>
  <si>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</si>
  <si>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</si>
  <si>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</si>
  <si>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</si>
  <si>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</si>
  <si>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</si>
  <si>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</si>
  <si>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</si>
  <si>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</si>
  <si>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</si>
  <si>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</si>
  <si>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</si>
  <si>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</si>
  <si>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</si>
  <si>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</si>
  <si>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</si>
  <si>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</si>
  <si>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</si>
  <si>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</si>
  <si>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</si>
  <si>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</si>
  <si>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</si>
  <si>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</si>
  <si>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</si>
  <si>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</si>
  <si>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</si>
  <si>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</si>
  <si>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</si>
  <si>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</si>
  <si>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</si>
  <si>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</si>
  <si>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</si>
  <si>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</si>
  <si>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</si>
  <si>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</si>
  <si>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</si>
  <si>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</si>
  <si>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</si>
  <si>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</si>
  <si>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</si>
  <si>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</si>
  <si>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</si>
  <si>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</si>
  <si>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</si>
  <si>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</si>
  <si>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</si>
  <si>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</si>
  <si>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</si>
  <si>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</si>
  <si>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</si>
  <si>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</si>
  <si>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</si>
  <si>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</si>
  <si>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</si>
  <si>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</si>
  <si>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</si>
  <si>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</si>
  <si>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</si>
  <si>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</si>
  <si>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</si>
  <si>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</si>
  <si>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</si>
  <si>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</si>
  <si>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</si>
  <si>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</si>
  <si>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</si>
  <si>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</si>
  <si>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</si>
  <si>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</si>
  <si>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</si>
  <si>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</si>
  <si>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</si>
  <si>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</si>
  <si>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</si>
  <si>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</si>
  <si>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</si>
  <si>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</si>
  <si>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</si>
  <si>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</si>
  <si>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</si>
  <si>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</si>
  <si>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</si>
  <si>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</si>
  <si>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</si>
  <si>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</si>
  <si>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</si>
  <si>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</si>
  <si>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</si>
  <si>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</si>
  <si>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</si>
  <si>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</si>
  <si>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</si>
  <si>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</si>
  <si>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</si>
  <si>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</si>
  <si>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</si>
  <si>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</si>
  <si>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</si>
  <si>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</si>
  <si>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</si>
  <si>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</si>
  <si>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</si>
  <si>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</si>
  <si>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</si>
  <si>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</si>
  <si>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</si>
  <si>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</si>
  <si>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</si>
  <si>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</si>
  <si>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</si>
  <si>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</si>
  <si>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</si>
  <si>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</si>
  <si>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</si>
  <si>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</si>
  <si>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</si>
  <si>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</si>
  <si>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</si>
  <si>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</si>
  <si>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</si>
  <si>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</si>
  <si>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</si>
  <si>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</si>
  <si>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</si>
  <si>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</si>
  <si>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</si>
  <si>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</si>
  <si>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</si>
  <si>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</si>
  <si>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</si>
  <si>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</si>
  <si>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</si>
  <si>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</si>
  <si>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</si>
  <si>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</si>
  <si>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</si>
  <si>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</si>
  <si>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</si>
  <si>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</si>
  <si>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</si>
  <si>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</si>
  <si>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</si>
  <si>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</si>
  <si>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</si>
  <si>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</si>
  <si>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</si>
  <si>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</si>
  <si>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</si>
  <si>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</si>
  <si>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</si>
  <si>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</si>
  <si>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</si>
  <si>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</si>
  <si>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</si>
  <si>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</si>
  <si>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</si>
  <si>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</si>
  <si>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</si>
  <si>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</si>
  <si>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</si>
  <si>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</si>
  <si>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</si>
  <si>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</si>
  <si>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</si>
  <si>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</si>
  <si>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</si>
  <si>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</si>
  <si>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</si>
  <si>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</si>
  <si>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</si>
  <si>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</si>
  <si>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</si>
  <si>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</si>
  <si>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</si>
  <si>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</si>
  <si>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</si>
  <si>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</si>
  <si>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</si>
  <si>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</si>
  <si>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</si>
  <si>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</si>
  <si>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</si>
  <si>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</si>
  <si>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</si>
  <si>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</si>
  <si>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</si>
  <si>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</si>
  <si>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</si>
  <si>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</si>
  <si>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</si>
  <si>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</si>
  <si>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</si>
  <si>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</si>
  <si>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</si>
  <si>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</si>
  <si>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</si>
  <si>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</si>
  <si>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</si>
  <si>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</si>
  <si>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</si>
  <si>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</si>
  <si>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</si>
  <si>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</si>
  <si>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</si>
  <si>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</si>
  <si>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</si>
  <si>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</si>
  <si>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</si>
  <si>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</si>
  <si>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</si>
  <si>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</si>
  <si>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</si>
  <si>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</si>
  <si>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</si>
  <si>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</si>
  <si>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</si>
  <si>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</si>
  <si>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</si>
  <si>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</si>
  <si>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</si>
  <si>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</si>
  <si>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</si>
  <si>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</si>
  <si>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</si>
  <si>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</si>
  <si>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</si>
  <si>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</si>
  <si>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</si>
  <si>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</si>
  <si>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</si>
  <si>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</si>
  <si>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</si>
  <si>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</si>
  <si>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</si>
  <si>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</si>
  <si>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</si>
  <si>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</si>
  <si>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</si>
  <si>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</si>
  <si>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</si>
  <si>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</si>
  <si>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</si>
  <si>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</si>
  <si>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</si>
  <si>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</si>
  <si>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</si>
  <si>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</si>
  <si>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</si>
  <si>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</si>
  <si>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</si>
  <si>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</si>
  <si>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</si>
  <si>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</si>
  <si>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</si>
  <si>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</si>
  <si>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</si>
  <si>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</si>
  <si>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</si>
  <si>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</si>
  <si>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</si>
  <si>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</si>
  <si>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</si>
  <si>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</si>
  <si>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</si>
  <si>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</si>
  <si>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</si>
  <si>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</si>
  <si>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</si>
  <si>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</si>
  <si>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</si>
  <si>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</si>
  <si>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</si>
  <si>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</si>
  <si>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</si>
  <si>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</si>
  <si>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</si>
  <si>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</si>
  <si>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</si>
  <si>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</si>
  <si>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</si>
  <si>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</si>
  <si>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</si>
  <si>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</si>
  <si>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</si>
  <si>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</si>
  <si>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</si>
  <si>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</si>
  <si>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</si>
  <si>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</si>
  <si>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</si>
  <si>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</si>
  <si>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</si>
  <si>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</si>
  <si>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</si>
  <si>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</si>
  <si>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</si>
  <si>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</si>
  <si>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</si>
  <si>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</si>
  <si>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</si>
  <si>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</si>
  <si>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</si>
  <si>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</si>
  <si>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</si>
  <si>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</si>
  <si>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</si>
  <si>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</si>
  <si>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</si>
  <si>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</si>
  <si>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</si>
  <si>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</si>
  <si>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</si>
  <si>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</si>
  <si>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</si>
  <si>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</si>
  <si>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</si>
  <si>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</si>
  <si>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</si>
  <si>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</si>
  <si>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</si>
  <si>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</si>
  <si>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</si>
  <si>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</si>
  <si>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</si>
  <si>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</si>
  <si>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</si>
  <si>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</si>
  <si>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</si>
  <si>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</si>
  <si>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</si>
  <si>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</si>
  <si>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</si>
  <si>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</si>
  <si>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</si>
  <si>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</si>
  <si>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</si>
  <si>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</si>
  <si>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</si>
  <si>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</si>
  <si>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</si>
  <si>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</si>
  <si>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</si>
  <si>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</si>
  <si>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</si>
  <si>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</si>
  <si>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</si>
  <si>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</si>
  <si>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</si>
  <si>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</si>
  <si>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</si>
  <si>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</si>
  <si>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</si>
  <si>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</si>
  <si>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</si>
  <si>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</si>
  <si>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</si>
  <si>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</si>
  <si>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</si>
  <si>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</si>
  <si>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</si>
  <si>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</si>
  <si>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</si>
  <si>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</si>
  <si>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</si>
  <si>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</si>
  <si>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</si>
  <si>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</si>
  <si>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</si>
  <si>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</si>
  <si>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</si>
  <si>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</si>
  <si>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</si>
  <si>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</si>
  <si>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</si>
  <si>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</si>
  <si>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</si>
  <si>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</si>
  <si>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</si>
  <si>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</si>
  <si>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</si>
  <si>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</si>
  <si>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</si>
  <si>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</si>
  <si>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</si>
  <si>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</si>
  <si>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</si>
  <si>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</si>
  <si>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</si>
  <si>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</si>
  <si>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</si>
  <si>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</si>
  <si>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</si>
  <si>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</si>
  <si>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</si>
  <si>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</si>
  <si>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</si>
  <si>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</si>
  <si>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</si>
  <si>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</si>
  <si>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</si>
  <si>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</si>
  <si>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</si>
  <si>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</si>
  <si>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</si>
  <si>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</si>
  <si>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</si>
  <si>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</si>
  <si>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</si>
  <si>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</si>
  <si>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</si>
  <si>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</si>
  <si>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</si>
  <si>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</si>
  <si>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</si>
  <si>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</si>
  <si>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</si>
  <si>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</si>
  <si>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</si>
  <si>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</si>
  <si>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</si>
  <si>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</si>
  <si>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</si>
  <si>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</si>
  <si>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</si>
  <si>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</si>
  <si>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</si>
  <si>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</si>
  <si>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</si>
  <si>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</si>
  <si>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</si>
  <si>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</si>
  <si>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</si>
  <si>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</si>
  <si>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</si>
  <si>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</si>
  <si>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</si>
  <si>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</si>
  <si>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</si>
  <si>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</si>
  <si>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</si>
  <si>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</si>
  <si>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</si>
  <si>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</si>
  <si>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</si>
  <si>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</si>
  <si>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</si>
  <si>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</si>
  <si>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</si>
  <si>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</si>
  <si>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</si>
  <si>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</si>
  <si>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</si>
  <si>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</si>
  <si>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</si>
  <si>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</si>
  <si>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</si>
  <si>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</si>
  <si>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</si>
  <si>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</si>
  <si>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</si>
  <si>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</si>
  <si>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</si>
  <si>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</si>
  <si>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</si>
  <si>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</si>
  <si>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</si>
  <si>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</si>
  <si>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</si>
  <si>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</si>
  <si>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</si>
  <si>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</si>
  <si>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</si>
  <si>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</si>
  <si>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</si>
  <si>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</si>
  <si>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</si>
  <si>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</si>
  <si>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</si>
  <si>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</si>
  <si>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</si>
  <si>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</si>
  <si>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</si>
  <si>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</si>
  <si>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</si>
  <si>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</si>
  <si>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</si>
  <si>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</si>
  <si>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</si>
  <si>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</si>
  <si>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</si>
  <si>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</si>
  <si>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</si>
  <si>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</si>
  <si>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</si>
  <si>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</si>
  <si>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</si>
  <si>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</si>
  <si>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</si>
  <si>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</si>
  <si>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</si>
  <si>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</si>
  <si>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</si>
  <si>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</si>
  <si>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</si>
  <si>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</si>
  <si>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</si>
  <si>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</si>
  <si>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</si>
  <si>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</si>
  <si>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</si>
  <si>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</si>
  <si>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</si>
  <si>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</si>
  <si>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</si>
  <si>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</si>
  <si>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</si>
  <si>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</si>
  <si>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</si>
  <si>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</si>
  <si>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</si>
  <si>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</si>
  <si>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</si>
  <si>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</si>
  <si>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</si>
  <si>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</si>
  <si>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</si>
  <si>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</si>
  <si>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</si>
  <si>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</si>
  <si>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</si>
  <si>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</si>
  <si>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</si>
  <si>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</si>
  <si>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</si>
  <si>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</si>
  <si>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</si>
  <si>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</si>
  <si>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</si>
  <si>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</si>
  <si>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</si>
  <si>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</si>
  <si>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</si>
  <si>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</si>
  <si>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</si>
  <si>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</si>
  <si>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</si>
  <si>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</si>
  <si>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</si>
  <si>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</si>
  <si>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</si>
  <si>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</si>
  <si>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</si>
  <si>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</si>
  <si>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</si>
  <si>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</si>
  <si>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</si>
  <si>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</si>
  <si>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</si>
  <si>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</si>
  <si>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</si>
  <si>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</si>
  <si>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</si>
  <si>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</si>
  <si>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</si>
  <si>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</si>
  <si>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</si>
  <si>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</si>
  <si>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</si>
  <si>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</si>
  <si>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</si>
  <si>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</si>
  <si>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</si>
  <si>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</si>
  <si>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</si>
  <si>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</si>
  <si>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</si>
  <si>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</si>
  <si>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</si>
  <si>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</si>
  <si>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</si>
  <si>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</si>
  <si>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</si>
  <si>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</si>
  <si>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</si>
  <si>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</si>
  <si>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</si>
  <si>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</si>
  <si>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</si>
  <si>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</si>
  <si>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</si>
  <si>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</si>
  <si>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</si>
  <si>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</si>
  <si>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</si>
  <si>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</si>
  <si>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</si>
  <si>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</si>
  <si>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</si>
  <si>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</si>
  <si>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</si>
  <si>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</si>
  <si>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</si>
  <si>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</si>
  <si>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</si>
  <si>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</si>
  <si>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</si>
  <si>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</si>
  <si>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</si>
  <si>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</si>
  <si>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</si>
  <si>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</si>
  <si>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</si>
  <si>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</si>
  <si>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</si>
  <si>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</si>
  <si>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</si>
  <si>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</si>
  <si>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</si>
  <si>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</si>
  <si>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</si>
  <si>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</si>
  <si>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</si>
  <si>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</si>
  <si>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</si>
  <si>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</si>
  <si>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</si>
  <si>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</si>
  <si>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</si>
  <si>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</si>
  <si>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</si>
  <si>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</si>
  <si>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</si>
  <si>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</si>
  <si>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</si>
  <si>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</si>
  <si>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</si>
  <si>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</si>
  <si>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</si>
  <si>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</si>
  <si>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</si>
  <si>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</si>
  <si>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</si>
  <si>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</si>
  <si>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</si>
  <si>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</si>
  <si>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</si>
  <si>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</si>
  <si>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</si>
  <si>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</si>
  <si>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</si>
  <si>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</si>
  <si>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</si>
  <si>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</si>
  <si>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</si>
  <si>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</si>
  <si>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</si>
  <si>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</si>
  <si>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</si>
  <si>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</si>
  <si>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</si>
  <si>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</si>
  <si>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</si>
  <si>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</si>
  <si>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</si>
  <si>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</si>
  <si>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</si>
  <si>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</si>
  <si>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</si>
  <si>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</si>
  <si>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</si>
  <si>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</si>
  <si>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</si>
  <si>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</si>
  <si>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</si>
  <si>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</si>
  <si>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</si>
  <si>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</si>
  <si>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</si>
  <si>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</si>
  <si>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</si>
  <si>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</si>
  <si>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</si>
  <si>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</si>
  <si>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</si>
  <si>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</si>
  <si>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</si>
  <si>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</si>
  <si>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</si>
  <si>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</si>
  <si>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</si>
  <si>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</si>
  <si>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</si>
  <si>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</si>
  <si>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</si>
  <si>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</si>
  <si>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</si>
  <si>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</si>
  <si>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</si>
  <si>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</si>
  <si>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</si>
  <si>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</si>
  <si>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</si>
  <si>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</si>
  <si>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</si>
  <si>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</si>
  <si>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</si>
  <si>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</si>
  <si>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</si>
  <si>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</si>
  <si>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</si>
  <si>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</si>
  <si>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</si>
  <si>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</si>
  <si>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</si>
  <si>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</si>
  <si>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</si>
  <si>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</si>
  <si>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</si>
  <si>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</si>
  <si>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</si>
  <si>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</si>
  <si>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</si>
  <si>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</si>
  <si>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</si>
  <si>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</si>
  <si>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</si>
  <si>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</si>
  <si>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</si>
  <si>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</si>
  <si>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</si>
  <si>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</si>
  <si>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</si>
  <si>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</si>
  <si>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</si>
  <si>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</si>
  <si>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</si>
  <si>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</si>
  <si>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</si>
  <si>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</si>
  <si>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</si>
  <si>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</si>
  <si>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</si>
  <si>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</si>
  <si>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</si>
  <si>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</si>
  <si>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</si>
  <si>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</si>
  <si>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</si>
  <si>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</si>
  <si>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</si>
  <si>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</si>
  <si>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</si>
  <si>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</si>
  <si>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</si>
  <si>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</si>
  <si>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</si>
  <si>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</si>
  <si>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</si>
  <si>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</si>
  <si>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</si>
  <si>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</si>
  <si>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</si>
  <si>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</si>
  <si>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</si>
  <si>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</si>
  <si>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</si>
  <si>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</si>
  <si>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</si>
  <si>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</si>
  <si>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</si>
  <si>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</si>
  <si>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</si>
  <si>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</si>
  <si>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</si>
  <si>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</si>
  <si>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</si>
  <si>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</si>
  <si>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</si>
  <si>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</si>
  <si>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</si>
  <si>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</si>
  <si>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</si>
  <si>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</si>
  <si>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</si>
  <si>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</si>
  <si>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</si>
  <si>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</si>
  <si>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</si>
  <si>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</si>
  <si>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</si>
  <si>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</si>
  <si>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</si>
  <si>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</si>
  <si>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</si>
  <si>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</si>
  <si>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</si>
  <si>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</si>
  <si>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</si>
  <si>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</si>
  <si>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</si>
  <si>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</si>
  <si>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</si>
  <si>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</si>
  <si>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</si>
  <si>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</si>
  <si>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</si>
  <si>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</si>
  <si>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</si>
  <si>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</si>
  <si>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</si>
  <si>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</si>
  <si>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</si>
  <si>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</si>
  <si>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</si>
  <si>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</si>
  <si>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</si>
  <si>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</si>
  <si>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</si>
  <si>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</si>
  <si>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</si>
  <si>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</si>
  <si>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</si>
  <si>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</si>
  <si>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</si>
  <si>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</si>
  <si>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</si>
  <si>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</si>
  <si>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</si>
  <si>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</si>
  <si>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</si>
  <si>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</si>
  <si>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</si>
  <si>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</si>
  <si>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</si>
  <si>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</si>
  <si>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</si>
  <si>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</si>
  <si>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</si>
  <si>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</si>
  <si>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</si>
  <si>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</si>
  <si>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</si>
  <si>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</si>
  <si>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</si>
  <si>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</si>
  <si>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</si>
  <si>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</si>
  <si>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</si>
  <si>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</si>
  <si>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</si>
  <si>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</si>
  <si>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</si>
  <si>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</si>
  <si>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</si>
  <si>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</si>
  <si>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</si>
  <si>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</si>
  <si>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</si>
  <si>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</si>
  <si>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</si>
  <si>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</si>
  <si>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</si>
  <si>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</si>
  <si>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</si>
  <si>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</si>
  <si>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</si>
  <si>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</si>
  <si>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</si>
  <si>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</si>
  <si>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</si>
  <si>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</si>
  <si>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</si>
  <si>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</si>
  <si>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</si>
  <si>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</si>
  <si>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</si>
  <si>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</si>
  <si>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</si>
  <si>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</si>
  <si>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</si>
  <si>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</si>
  <si>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</si>
  <si>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</si>
  <si>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</si>
  <si>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</si>
  <si>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</si>
  <si>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</si>
  <si>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</si>
  <si>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</si>
  <si>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</si>
  <si>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</si>
  <si>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</si>
  <si>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</si>
  <si>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</si>
  <si>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</si>
  <si>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</si>
  <si>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</si>
  <si>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</si>
  <si>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</si>
  <si>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</si>
  <si>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</si>
  <si>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</si>
  <si>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</si>
  <si>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</si>
  <si>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</si>
  <si>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</si>
  <si>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</si>
  <si>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</si>
  <si>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</si>
  <si>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</si>
  <si>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</si>
  <si>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</si>
  <si>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</si>
  <si>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</si>
  <si>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</si>
  <si>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</si>
  <si>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</si>
  <si>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</si>
  <si>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</si>
  <si>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</si>
  <si>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</si>
  <si>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</si>
  <si>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</si>
  <si>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</si>
  <si>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</si>
  <si>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</si>
  <si>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</si>
  <si>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</si>
  <si>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</si>
  <si>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</si>
  <si>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</si>
  <si>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</si>
  <si>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</si>
  <si>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</si>
  <si>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</si>
  <si>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</si>
  <si>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</si>
  <si>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</si>
  <si>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</si>
  <si>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</si>
  <si>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</si>
  <si>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</si>
  <si>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</si>
  <si>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</si>
  <si>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</si>
  <si>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</si>
  <si>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</si>
  <si>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</si>
  <si>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</si>
  <si>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</si>
  <si>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</si>
  <si>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</si>
  <si>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</si>
  <si>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</si>
  <si>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</si>
  <si>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</si>
  <si>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</si>
  <si>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</si>
  <si>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</si>
  <si>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</si>
  <si>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</si>
  <si>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</si>
  <si>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</si>
  <si>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</si>
  <si>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</si>
  <si>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</si>
  <si>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</si>
  <si>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</si>
  <si>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</si>
  <si>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</si>
  <si>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</si>
  <si>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</si>
  <si>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</si>
  <si>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</si>
  <si>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</si>
  <si>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</si>
  <si>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</si>
  <si>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</si>
  <si>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</si>
  <si>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</si>
  <si>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</si>
  <si>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</si>
  <si>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</si>
  <si>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</si>
  <si>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</si>
  <si>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</si>
  <si>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</si>
  <si>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</si>
  <si>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</si>
  <si>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</si>
  <si>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</si>
  <si>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</si>
  <si>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</si>
  <si>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</si>
  <si>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</si>
  <si>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</si>
  <si>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</si>
  <si>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</si>
  <si>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</si>
  <si>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</si>
  <si>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</si>
  <si>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</si>
  <si>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</si>
  <si>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</si>
  <si>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</si>
  <si>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</si>
  <si>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</si>
  <si>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</si>
  <si>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</si>
  <si>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</si>
  <si>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</si>
  <si>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</si>
  <si>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</si>
  <si>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</si>
  <si>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</si>
  <si>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</si>
  <si>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</si>
  <si>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</si>
  <si>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</si>
  <si>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</si>
  <si>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</si>
  <si>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</si>
  <si>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</si>
  <si>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</si>
  <si>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</si>
  <si>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</si>
  <si>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</si>
  <si>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</si>
  <si>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</si>
  <si>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</si>
  <si>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</si>
  <si>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</si>
  <si>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</si>
  <si>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</si>
  <si>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</si>
  <si>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</si>
  <si>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</si>
  <si>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</si>
  <si>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</si>
  <si>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</si>
  <si>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</si>
  <si>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</si>
  <si>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</si>
  <si>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</si>
  <si>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</si>
  <si>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</si>
  <si>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</si>
  <si>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</si>
  <si>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</si>
  <si>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</si>
  <si>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</si>
  <si>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</si>
  <si>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</si>
  <si>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</si>
  <si>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</si>
  <si>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</si>
  <si>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</si>
  <si>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</si>
  <si>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</si>
  <si>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</si>
  <si>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</si>
  <si>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</si>
  <si>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</si>
  <si>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</si>
  <si>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</si>
  <si>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</si>
  <si>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</si>
  <si>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</si>
  <si>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</si>
  <si>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</si>
  <si>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</si>
  <si>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</si>
  <si>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</si>
  <si>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</si>
  <si>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</si>
  <si>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</si>
  <si>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</si>
  <si>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</si>
  <si>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</si>
  <si>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</si>
  <si>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</si>
  <si>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</si>
  <si>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</si>
  <si>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</si>
  <si>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</si>
  <si>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</si>
  <si>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</si>
  <si>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</si>
  <si>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</si>
  <si>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</si>
  <si>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</si>
  <si>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</si>
  <si>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</si>
  <si>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</si>
  <si>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</si>
  <si>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</si>
  <si>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</si>
  <si>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</si>
  <si>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</si>
  <si>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</si>
  <si>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</si>
  <si>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</si>
  <si>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</si>
  <si>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</si>
  <si>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</si>
  <si>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</si>
  <si>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</si>
  <si>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</si>
  <si>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</si>
  <si>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</si>
  <si>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</si>
  <si>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</si>
  <si>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</si>
  <si>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</si>
  <si>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</si>
  <si>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</si>
  <si>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</si>
  <si>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</si>
  <si>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</si>
  <si>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</si>
  <si>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</si>
  <si>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</si>
  <si>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</si>
  <si>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</si>
  <si>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</si>
  <si>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</si>
  <si>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</si>
  <si>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</si>
  <si>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</si>
  <si>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</si>
  <si>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</si>
  <si>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</si>
  <si>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</si>
  <si>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</si>
  <si>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</si>
  <si>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</si>
  <si>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</si>
  <si>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</si>
  <si>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</si>
  <si>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</si>
  <si>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</si>
  <si>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</si>
  <si>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</si>
  <si>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</si>
  <si>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</si>
  <si>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</si>
  <si>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</si>
  <si>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</si>
  <si>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</si>
  <si>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</si>
  <si>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</si>
  <si>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</si>
  <si>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</si>
  <si>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</si>
  <si>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</si>
  <si>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</si>
  <si>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</si>
  <si>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</si>
  <si>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</si>
  <si>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</si>
  <si>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</si>
  <si>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</si>
  <si>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</si>
  <si>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</si>
  <si>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</si>
  <si>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</si>
  <si>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</si>
  <si>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</si>
  <si>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</si>
  <si>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</si>
  <si>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</si>
  <si>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</si>
  <si>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</si>
  <si>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</si>
  <si>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</si>
  <si>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</si>
  <si>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</si>
  <si>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</si>
  <si>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</si>
  <si>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</si>
  <si>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</si>
  <si>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</si>
  <si>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</si>
  <si>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</si>
  <si>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</si>
  <si>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</si>
  <si>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</si>
  <si>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</si>
  <si>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</si>
  <si>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</si>
  <si>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</si>
  <si>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</si>
  <si>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</si>
  <si>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</si>
  <si>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</si>
  <si>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</si>
  <si>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</si>
  <si>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</si>
  <si>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</si>
  <si>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</si>
  <si>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</si>
  <si>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</si>
  <si>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</si>
  <si>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</si>
  <si>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</si>
  <si>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</si>
  <si>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</si>
  <si>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</si>
  <si>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</si>
  <si>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</si>
  <si>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</si>
  <si>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</si>
  <si>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</si>
  <si>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</si>
  <si>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</si>
  <si>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</si>
  <si>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</si>
  <si>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</si>
  <si>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</si>
  <si>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</si>
  <si>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</si>
  <si>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</si>
  <si>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</si>
  <si>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</si>
  <si>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</si>
  <si>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</si>
  <si>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</si>
  <si>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</si>
  <si>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</si>
  <si>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</si>
  <si>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</si>
  <si>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</si>
  <si>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</si>
  <si>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</si>
  <si>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</si>
  <si>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</si>
  <si>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</si>
  <si>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</si>
  <si>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</si>
  <si>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</si>
  <si>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</si>
  <si>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</si>
  <si>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</si>
  <si>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</si>
  <si>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</si>
  <si>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</si>
  <si>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</si>
  <si>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</si>
  <si>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</si>
  <si>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</si>
  <si>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</si>
  <si>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</si>
  <si>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</si>
  <si>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</si>
  <si>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</si>
  <si>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</si>
  <si>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</si>
  <si>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</si>
  <si>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</si>
  <si>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</si>
  <si>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</si>
  <si>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</si>
  <si>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</si>
  <si>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</si>
  <si>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</si>
  <si>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</si>
  <si>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</si>
  <si>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</si>
  <si>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</si>
  <si>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</si>
  <si>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</si>
  <si>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</si>
  <si>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</si>
  <si>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</si>
  <si>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</si>
  <si>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</si>
  <si>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</si>
  <si>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</si>
  <si>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</si>
  <si>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</si>
  <si>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</si>
  <si>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</si>
  <si>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</si>
  <si>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</si>
  <si>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</si>
  <si>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</si>
  <si>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</si>
  <si>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</si>
  <si>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</si>
  <si>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</si>
  <si>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</si>
  <si>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</si>
  <si>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</si>
  <si>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</si>
  <si>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</si>
  <si>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</si>
  <si>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</si>
  <si>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</si>
  <si>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</si>
  <si>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</si>
  <si>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</si>
  <si>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</si>
  <si>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</si>
  <si>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</si>
  <si>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</si>
  <si>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</si>
  <si>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</si>
  <si>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</si>
  <si>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</si>
  <si>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</si>
  <si>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</si>
  <si>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</si>
  <si>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</si>
  <si>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</si>
  <si>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</si>
  <si>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</si>
  <si>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</si>
  <si>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</si>
  <si>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</si>
  <si>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</si>
  <si>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</si>
  <si>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</si>
  <si>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</si>
  <si>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</si>
  <si>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</si>
  <si>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</si>
  <si>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</si>
  <si>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</si>
  <si>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</si>
  <si>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</si>
  <si>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</si>
  <si>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</si>
  <si>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</si>
  <si>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</si>
  <si>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</si>
  <si>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</si>
  <si>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</si>
  <si>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</si>
  <si>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</si>
  <si>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</si>
  <si>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</si>
  <si>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</si>
  <si>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</si>
  <si>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</si>
  <si>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</si>
  <si>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</si>
  <si>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</si>
  <si>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</si>
  <si>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</si>
  <si>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</si>
  <si>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</si>
  <si>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</si>
  <si>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</si>
  <si>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</si>
  <si>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</si>
  <si>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</si>
  <si>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</si>
  <si>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</si>
  <si>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</si>
  <si>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</si>
  <si>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</si>
  <si>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</si>
  <si>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</si>
  <si>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</si>
  <si>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</si>
  <si>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</si>
  <si>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</si>
  <si>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</si>
  <si>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</si>
  <si>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</si>
  <si>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</si>
  <si>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</si>
  <si>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</si>
  <si>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</si>
  <si>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</si>
  <si>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</si>
  <si>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</si>
  <si>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</si>
  <si>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</si>
  <si>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</si>
  <si>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</si>
  <si>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</si>
  <si>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</si>
  <si>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</si>
  <si>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</si>
  <si>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</si>
  <si>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</si>
  <si>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</si>
  <si>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</si>
  <si>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</si>
  <si>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</si>
  <si>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</si>
  <si>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</si>
  <si>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</si>
  <si>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</si>
  <si>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</si>
  <si>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</si>
  <si>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</si>
  <si>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</si>
  <si>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</si>
  <si>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</si>
  <si>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</si>
  <si>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</si>
  <si>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</si>
  <si>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</si>
  <si>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</si>
  <si>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</si>
  <si>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</si>
  <si>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</si>
  <si>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</si>
  <si>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</si>
  <si>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</si>
  <si>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</si>
  <si>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</si>
  <si>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</si>
  <si>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</si>
  <si>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</si>
  <si>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</si>
  <si>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</si>
  <si>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</si>
  <si>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</si>
  <si>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</si>
  <si>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</si>
  <si>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</si>
  <si>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</si>
  <si>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</si>
  <si>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</si>
  <si>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</si>
  <si>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</si>
  <si>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</si>
  <si>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</si>
  <si>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</si>
  <si>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</si>
  <si>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</si>
  <si>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</si>
  <si>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</si>
  <si>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</si>
  <si>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</si>
  <si>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</si>
  <si>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</si>
  <si>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</si>
  <si>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</si>
  <si>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</si>
  <si>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</si>
  <si>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</si>
  <si>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</si>
  <si>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</si>
  <si>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</si>
  <si>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</si>
  <si>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</si>
  <si>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</si>
  <si>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</si>
  <si>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</si>
  <si>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</si>
  <si>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</si>
  <si>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</si>
  <si>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</si>
  <si>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</si>
  <si>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</si>
  <si>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</si>
  <si>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</si>
  <si>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</si>
  <si>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</si>
  <si>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</si>
  <si>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</si>
  <si>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</si>
  <si>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</si>
  <si>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</si>
  <si>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</si>
  <si>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</si>
  <si>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</si>
  <si>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</si>
  <si>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</si>
  <si>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</si>
  <si>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</si>
  <si>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</si>
  <si>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</si>
  <si>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</si>
  <si>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</si>
  <si>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</si>
  <si>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</si>
  <si>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</si>
  <si>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</si>
  <si>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</si>
  <si>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</si>
  <si>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</si>
  <si>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</si>
  <si>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</si>
  <si>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</si>
  <si>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</si>
  <si>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</si>
  <si>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</si>
  <si>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</si>
  <si>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</si>
  <si>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</si>
  <si>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</si>
  <si>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</si>
  <si>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</si>
  <si>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</si>
  <si>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</si>
  <si>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</si>
  <si>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</si>
  <si>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</si>
  <si>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</si>
  <si>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</si>
  <si>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</si>
  <si>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</si>
  <si>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</si>
  <si>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</si>
  <si>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</si>
  <si>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</si>
  <si>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</si>
  <si>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</si>
  <si>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</si>
  <si>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</si>
  <si>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</si>
  <si>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</si>
  <si>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</si>
  <si>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</si>
  <si>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</si>
  <si>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</si>
  <si>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</si>
  <si>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</si>
  <si>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</si>
  <si>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</si>
  <si>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</si>
  <si>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</si>
  <si>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</si>
  <si>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</si>
  <si>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</si>
  <si>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</si>
  <si>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</si>
  <si>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</si>
  <si>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</si>
  <si>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</si>
  <si>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</si>
  <si>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</si>
  <si>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</si>
  <si>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</si>
  <si>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</si>
  <si>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</si>
  <si>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</si>
  <si>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</si>
  <si>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</si>
  <si>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</si>
  <si>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</si>
  <si>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</si>
  <si>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</si>
  <si>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</si>
  <si>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</si>
  <si>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</si>
  <si>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</si>
  <si>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</si>
  <si>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</si>
  <si>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</si>
  <si>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</si>
  <si>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</si>
  <si>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</si>
  <si>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</si>
  <si>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</si>
  <si>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</si>
  <si>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</si>
  <si>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</si>
  <si>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</si>
  <si>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</si>
  <si>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</si>
  <si>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</si>
  <si>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</si>
  <si>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</si>
  <si>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</si>
  <si>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</si>
  <si>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</si>
  <si>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</si>
  <si>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</si>
  <si>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</si>
  <si>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</si>
  <si>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</si>
  <si>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</si>
  <si>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</si>
  <si>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</si>
  <si>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</si>
  <si>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</si>
  <si>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</si>
  <si>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</si>
  <si>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</si>
  <si>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</si>
  <si>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</si>
  <si>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</si>
  <si>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</si>
  <si>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</si>
  <si>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</si>
  <si>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</si>
  <si>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</si>
  <si>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</si>
  <si>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</si>
  <si>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</si>
  <si>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</si>
  <si>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</si>
  <si>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</si>
  <si>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</si>
  <si>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</si>
  <si>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</si>
  <si>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</si>
  <si>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</si>
  <si>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</si>
  <si>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</si>
  <si>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</si>
  <si>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</si>
  <si>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</si>
  <si>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</si>
  <si>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</si>
  <si>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</si>
  <si>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</si>
  <si>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</si>
  <si>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</si>
  <si>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</si>
  <si>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</si>
  <si>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</si>
  <si>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</si>
  <si>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</si>
  <si>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</si>
  <si>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</si>
  <si>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</si>
  <si>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</si>
  <si>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</si>
  <si>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</si>
  <si>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</si>
  <si>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</si>
  <si>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</si>
  <si>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</si>
  <si>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</si>
  <si>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</si>
  <si>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</si>
  <si>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</si>
  <si>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</si>
  <si>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</si>
  <si>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</si>
  <si>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</si>
  <si>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</si>
  <si>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</si>
  <si>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</si>
  <si>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</si>
  <si>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</si>
  <si>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</si>
  <si>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</si>
  <si>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</si>
  <si>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</si>
  <si>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</si>
  <si>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</si>
  <si>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</si>
  <si>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</si>
  <si>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</si>
  <si>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</si>
  <si>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</si>
  <si>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</si>
  <si>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</si>
  <si>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</si>
  <si>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</si>
  <si>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</si>
  <si>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</si>
  <si>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</si>
  <si>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</si>
  <si>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</si>
  <si>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</si>
  <si>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</si>
  <si>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</si>
  <si>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</si>
  <si>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</si>
  <si>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</si>
  <si>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</si>
  <si>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</si>
  <si>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</si>
  <si>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</si>
  <si>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</si>
  <si>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</si>
  <si>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</si>
  <si>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</si>
  <si>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</si>
  <si>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</si>
  <si>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</si>
  <si>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</si>
  <si>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</si>
  <si>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</si>
  <si>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</si>
  <si>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</si>
  <si>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</si>
  <si>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</si>
  <si>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</si>
  <si>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</si>
  <si>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</si>
  <si>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</si>
  <si>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</si>
  <si>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</si>
  <si>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</si>
  <si>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</si>
  <si>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</si>
  <si>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</si>
  <si>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</si>
  <si>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</si>
  <si>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</si>
  <si>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</si>
  <si>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</si>
  <si>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</si>
  <si>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</si>
  <si>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</si>
  <si>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</si>
  <si>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</si>
  <si>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</si>
  <si>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</si>
  <si>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</si>
  <si>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</si>
  <si>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</si>
  <si>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</si>
  <si>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</si>
  <si>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</si>
  <si>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</si>
  <si>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</si>
  <si>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</si>
  <si>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</si>
  <si>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</si>
  <si>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</si>
  <si>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</si>
  <si>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</si>
  <si>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</si>
  <si>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</si>
  <si>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</si>
  <si>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</si>
  <si>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</si>
  <si>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</si>
  <si>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</si>
  <si>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</si>
  <si>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</si>
  <si>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</si>
  <si>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</si>
  <si>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</si>
  <si>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</si>
  <si>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</si>
  <si>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</si>
  <si>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</si>
  <si>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</si>
  <si>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</si>
  <si>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</si>
  <si>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</si>
  <si>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</si>
  <si>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</si>
  <si>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</si>
  <si>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</si>
  <si>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</si>
  <si>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</si>
  <si>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</si>
  <si>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</si>
  <si>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</si>
  <si>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</si>
  <si>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</si>
  <si>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</si>
  <si>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</si>
  <si>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</si>
  <si>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</si>
  <si>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</si>
  <si>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</si>
  <si>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</si>
  <si>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</si>
  <si>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</si>
  <si>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</si>
  <si>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</si>
  <si>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</si>
  <si>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</si>
  <si>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</si>
  <si>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</si>
  <si>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</si>
  <si>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</si>
  <si>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</si>
  <si>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</si>
  <si>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</si>
  <si>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</si>
  <si>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</si>
  <si>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</si>
  <si>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</si>
  <si>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</si>
  <si>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</si>
  <si>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</si>
  <si>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</si>
  <si>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</si>
  <si>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</si>
  <si>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</si>
  <si>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</si>
  <si>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</si>
  <si>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</si>
  <si>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</si>
  <si>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</si>
  <si>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</si>
  <si>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</si>
  <si>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</si>
  <si>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</si>
  <si>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</si>
  <si>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</si>
  <si>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</si>
  <si>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</si>
  <si>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</si>
  <si>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</si>
  <si>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</si>
  <si>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</si>
  <si>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</si>
  <si>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</si>
  <si>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</si>
  <si>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</si>
  <si>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</si>
  <si>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</si>
  <si>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</si>
  <si>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</si>
  <si>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</si>
  <si>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</si>
  <si>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</si>
  <si>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</si>
  <si>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</si>
  <si>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</si>
  <si>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</si>
  <si>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</si>
  <si>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</si>
  <si>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</si>
  <si>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</si>
  <si>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</si>
  <si>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</si>
  <si>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</si>
  <si>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</si>
  <si>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</si>
  <si>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</si>
  <si>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</si>
  <si>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</si>
  <si>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</si>
  <si>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</si>
  <si>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</si>
  <si>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</si>
  <si>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</si>
  <si>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</si>
  <si>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</si>
  <si>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</si>
  <si>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</si>
  <si>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</si>
  <si>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</si>
  <si>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</si>
  <si>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</si>
  <si>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</si>
  <si>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</si>
  <si>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</si>
  <si>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</si>
  <si>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</si>
  <si>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</si>
  <si>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</si>
  <si>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</si>
  <si>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</si>
  <si>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</si>
  <si>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</si>
  <si>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</si>
  <si>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</si>
  <si>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</si>
  <si>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</si>
  <si>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</si>
  <si>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</si>
  <si>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</si>
  <si>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</si>
  <si>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</si>
  <si>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</si>
  <si>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</si>
  <si>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</si>
  <si>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</si>
  <si>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</si>
  <si>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</si>
  <si>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</si>
  <si>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</si>
  <si>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</si>
  <si>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</si>
  <si>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</si>
  <si>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</si>
  <si>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</si>
  <si>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</si>
  <si>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</si>
  <si>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</si>
  <si>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</si>
  <si>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</si>
  <si>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</si>
  <si>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</si>
  <si>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</si>
  <si>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</si>
  <si>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</si>
  <si>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</si>
  <si>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</si>
  <si>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</si>
  <si>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</si>
  <si>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</si>
  <si>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</si>
  <si>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</si>
  <si>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</si>
  <si>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</si>
  <si>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</si>
  <si>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</si>
  <si>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</si>
  <si>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</si>
  <si>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</si>
  <si>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</si>
  <si>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</si>
  <si>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</si>
  <si>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</si>
  <si>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</si>
  <si>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</si>
  <si>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</si>
  <si>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</si>
  <si>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</si>
  <si>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</si>
  <si>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</si>
  <si>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</si>
  <si>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</si>
  <si>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</si>
  <si>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</si>
  <si>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</si>
  <si>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</si>
  <si>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</si>
  <si>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</si>
  <si>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</si>
  <si>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</si>
  <si>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</si>
  <si>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</si>
  <si>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</si>
  <si>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</si>
  <si>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</si>
  <si>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</si>
  <si>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</si>
  <si>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</si>
  <si>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</si>
  <si>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</si>
  <si>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</si>
  <si>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</si>
  <si>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</si>
  <si>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</si>
  <si>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</si>
  <si>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</si>
  <si>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</si>
  <si>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</si>
  <si>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</si>
  <si>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</si>
  <si>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</si>
  <si>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</si>
  <si>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</si>
  <si>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</si>
  <si>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</si>
  <si>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</si>
  <si>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</si>
  <si>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</si>
  <si>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</si>
  <si>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</si>
  <si>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</si>
  <si>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</si>
  <si>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</si>
  <si>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</si>
  <si>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</si>
  <si>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</si>
  <si>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</si>
  <si>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</si>
  <si>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</si>
  <si>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</si>
  <si>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</si>
  <si>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</si>
  <si>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</si>
  <si>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</si>
  <si>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</si>
  <si>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</si>
  <si>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</si>
  <si>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</si>
  <si>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</si>
  <si>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</si>
  <si>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</si>
  <si>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</si>
  <si>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</si>
  <si>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</si>
  <si>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</si>
  <si>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</si>
  <si>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</si>
  <si>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</si>
  <si>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</si>
  <si>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</si>
  <si>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</si>
  <si>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</si>
  <si>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</si>
  <si>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</si>
  <si>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</si>
  <si>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</si>
  <si>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</si>
  <si>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</si>
  <si>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</si>
  <si>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</si>
  <si>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</si>
  <si>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</si>
  <si>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</si>
  <si>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</si>
  <si>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</si>
  <si>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</si>
  <si>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</si>
  <si>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</si>
  <si>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</si>
  <si>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</si>
  <si>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</si>
  <si>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</si>
  <si>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</si>
  <si>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</si>
  <si>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</si>
  <si>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</si>
  <si>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</si>
  <si>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</si>
  <si>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</si>
  <si>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</si>
  <si>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</si>
  <si>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</si>
  <si>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</si>
  <si>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</si>
  <si>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</si>
  <si>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</si>
  <si>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</si>
  <si>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</si>
  <si>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</si>
  <si>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</si>
  <si>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</si>
  <si>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</si>
  <si>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</si>
  <si>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</si>
  <si>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</si>
  <si>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</si>
  <si>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</si>
  <si>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</si>
  <si>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</si>
  <si>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</si>
  <si>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</si>
  <si>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</si>
  <si>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</si>
  <si>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</si>
  <si>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</si>
  <si>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</si>
  <si>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</si>
  <si>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</si>
  <si>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</si>
  <si>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</si>
  <si>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</si>
  <si>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</si>
  <si>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</si>
  <si>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</si>
  <si>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</si>
  <si>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</si>
  <si>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</si>
  <si>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</si>
  <si>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</si>
  <si>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</si>
  <si>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</si>
  <si>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</si>
  <si>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</si>
  <si>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</si>
  <si>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</si>
  <si>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</si>
  <si>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</si>
  <si>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</si>
  <si>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</si>
  <si>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</si>
  <si>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</si>
  <si>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</si>
  <si>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</si>
  <si>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</si>
  <si>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</si>
  <si>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</si>
  <si>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</si>
  <si>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</si>
  <si>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</si>
  <si>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</si>
  <si>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</si>
  <si>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</si>
  <si>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</si>
  <si>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</si>
  <si>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</si>
  <si>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</si>
  <si>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</si>
  <si>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</si>
  <si>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</si>
  <si>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</si>
  <si>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</si>
  <si>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</si>
  <si>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</si>
  <si>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</si>
  <si>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</si>
  <si>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</si>
  <si>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</si>
  <si>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</si>
  <si>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</si>
  <si>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</si>
  <si>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</si>
  <si>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</si>
  <si>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</si>
  <si>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</si>
  <si>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</si>
  <si>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</si>
  <si>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</si>
  <si>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</si>
  <si>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</si>
  <si>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</si>
  <si>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</si>
  <si>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</si>
  <si>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</si>
  <si>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</si>
  <si>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</si>
  <si>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</si>
  <si>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</si>
  <si>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</si>
  <si>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</si>
  <si>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</si>
  <si>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</si>
  <si>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</si>
  <si>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</si>
  <si>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</si>
  <si>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</si>
  <si>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</si>
  <si>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</si>
  <si>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</si>
  <si>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</si>
  <si>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</si>
  <si>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</si>
  <si>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</si>
  <si>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</si>
  <si>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</si>
  <si>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</si>
  <si>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</si>
  <si>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</si>
  <si>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</si>
  <si>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</si>
  <si>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</si>
  <si>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</si>
  <si>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</si>
  <si>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</si>
  <si>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</si>
  <si>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</si>
  <si>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</si>
  <si>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</si>
  <si>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</si>
  <si>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</si>
  <si>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</si>
  <si>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</si>
  <si>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</si>
  <si>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</si>
  <si>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</si>
  <si>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</si>
  <si>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</si>
  <si>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</si>
  <si>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</si>
  <si>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</si>
  <si>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</si>
  <si>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</si>
  <si>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</si>
  <si>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</si>
  <si>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</si>
  <si>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</si>
  <si>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</si>
  <si>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</si>
  <si>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</si>
  <si>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</si>
  <si>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</si>
  <si>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</si>
  <si>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</si>
  <si>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</si>
  <si>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</si>
  <si>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</si>
  <si>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</si>
  <si>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</si>
  <si>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</si>
  <si>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</si>
  <si>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</si>
  <si>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</si>
  <si>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</si>
  <si>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</si>
  <si>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</si>
  <si>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</si>
  <si>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</si>
  <si>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</si>
  <si>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</si>
  <si>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</si>
  <si>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</si>
  <si>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</si>
  <si>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</si>
  <si>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</si>
  <si>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</si>
  <si>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</si>
  <si>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</si>
  <si>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</si>
  <si>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</si>
  <si>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</si>
  <si>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</si>
  <si>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</si>
  <si>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</si>
  <si>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</si>
  <si>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</si>
  <si>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</si>
  <si>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</si>
  <si>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</si>
  <si>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</si>
  <si>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</si>
  <si>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</si>
  <si>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</si>
  <si>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</si>
  <si>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</si>
  <si>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</si>
  <si>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</si>
  <si>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</si>
  <si>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</si>
  <si>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</si>
  <si>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</si>
  <si>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</si>
  <si>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</si>
  <si>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</si>
  <si>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</si>
  <si>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</si>
  <si>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</si>
  <si>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</si>
  <si>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</si>
  <si>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</si>
  <si>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</si>
  <si>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</si>
  <si>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</si>
  <si>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</si>
  <si>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</si>
  <si>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</si>
  <si>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</si>
  <si>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</si>
  <si>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</si>
  <si>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</si>
  <si>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</si>
  <si>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</si>
  <si>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</si>
  <si>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</si>
  <si>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</si>
  <si>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</si>
  <si>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</si>
  <si>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</si>
  <si>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</si>
  <si>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</si>
  <si>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</si>
  <si>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</si>
  <si>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</si>
  <si>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</si>
  <si>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</si>
  <si>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</si>
  <si>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</si>
  <si>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</si>
  <si>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</si>
  <si>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</si>
  <si>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</si>
  <si>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</si>
  <si>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</si>
  <si>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</si>
  <si>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</si>
  <si>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</si>
  <si>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</si>
  <si>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</si>
  <si>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</si>
  <si>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</si>
  <si>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</si>
  <si>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</si>
  <si>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</si>
  <si>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</si>
  <si>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</si>
  <si>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</si>
  <si>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</si>
  <si>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</si>
  <si>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</si>
  <si>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</si>
  <si>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</si>
  <si>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</si>
  <si>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</si>
  <si>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</si>
  <si>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</si>
  <si>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</si>
  <si>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</si>
  <si>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</si>
  <si>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</si>
  <si>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</si>
  <si>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</si>
  <si>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</si>
  <si>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</si>
  <si>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</si>
  <si>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</si>
  <si>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</si>
  <si>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</si>
  <si>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</si>
  <si>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</si>
  <si>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</si>
  <si>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</si>
  <si>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</si>
  <si>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</si>
  <si>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</si>
  <si>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</si>
  <si>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</si>
  <si>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</si>
  <si>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</si>
  <si>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</si>
  <si>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</si>
  <si>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</si>
  <si>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</si>
  <si>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</si>
  <si>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</si>
  <si>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</si>
  <si>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</si>
  <si>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</si>
  <si>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</si>
  <si>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</si>
  <si>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</si>
  <si>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</si>
  <si>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</si>
  <si>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</si>
  <si>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</si>
  <si>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</si>
  <si>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</si>
  <si>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</si>
  <si>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</si>
  <si>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</si>
  <si>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</si>
  <si>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</si>
  <si>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</si>
  <si>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</si>
  <si>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</si>
  <si>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</si>
  <si>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</si>
  <si>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</si>
  <si>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</si>
  <si>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</si>
  <si>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</si>
  <si>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</si>
  <si>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</si>
  <si>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</si>
  <si>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</si>
  <si>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</si>
  <si>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</si>
  <si>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</si>
  <si>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</si>
  <si>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</si>
  <si>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</si>
  <si>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</si>
  <si>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</si>
  <si>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</si>
  <si>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</si>
  <si>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</si>
  <si>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</si>
  <si>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</si>
  <si>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</si>
  <si>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</si>
  <si>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</si>
  <si>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</si>
  <si>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</si>
  <si>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</si>
  <si>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</si>
  <si>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</si>
  <si>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</si>
  <si>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</si>
  <si>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</si>
  <si>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</si>
  <si>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</si>
  <si>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</si>
  <si>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</si>
  <si>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</si>
  <si>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</si>
  <si>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</si>
  <si>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</si>
  <si>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</si>
  <si>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</si>
  <si>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</si>
  <si>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</si>
  <si>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</si>
  <si>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</si>
  <si>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</si>
  <si>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</si>
  <si>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</si>
  <si>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</si>
  <si>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</si>
  <si>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</si>
  <si>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</si>
  <si>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</si>
  <si>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</si>
  <si>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</si>
  <si>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</si>
  <si>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</si>
  <si>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</si>
  <si>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</si>
  <si>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</si>
  <si>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</si>
  <si>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</si>
  <si>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</si>
  <si>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</si>
  <si>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</si>
  <si>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</si>
  <si>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</si>
  <si>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</si>
  <si>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</si>
  <si>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</si>
  <si>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</si>
  <si>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</si>
  <si>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</si>
  <si>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</si>
  <si>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</si>
  <si>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</si>
  <si>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</si>
  <si>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</si>
  <si>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</si>
  <si>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</si>
  <si>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</si>
  <si>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</si>
  <si>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</si>
  <si>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</si>
  <si>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</si>
  <si>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</si>
  <si>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</si>
  <si>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</si>
  <si>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</si>
  <si>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</si>
  <si>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</si>
  <si>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</si>
  <si>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</si>
  <si>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</si>
  <si>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</si>
  <si>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</si>
  <si>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</si>
  <si>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</si>
  <si>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</si>
  <si>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</si>
  <si>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</si>
  <si>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</si>
  <si>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</si>
  <si>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</si>
  <si>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</si>
  <si>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</si>
  <si>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</si>
  <si>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</si>
  <si>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</si>
  <si>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</si>
  <si>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</si>
  <si>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</si>
  <si>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</si>
  <si>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</si>
  <si>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</si>
  <si>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</si>
  <si>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</si>
  <si>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</si>
  <si>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</si>
  <si>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</si>
  <si>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</si>
  <si>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</si>
  <si>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</si>
  <si>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</si>
  <si>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</si>
  <si>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</si>
  <si>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</si>
  <si>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</si>
  <si>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</si>
  <si>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</si>
  <si>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</si>
  <si>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</si>
  <si>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</si>
  <si>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</si>
  <si>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</si>
  <si>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</si>
  <si>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</si>
  <si>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</si>
  <si>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</si>
  <si>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</si>
  <si>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</si>
  <si>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</si>
  <si>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</si>
  <si>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</si>
  <si>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</si>
  <si>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</si>
  <si>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</si>
  <si>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</si>
  <si>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</si>
  <si>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</si>
  <si>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</si>
  <si>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</si>
  <si>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</si>
  <si>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</si>
  <si>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</si>
  <si>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</si>
  <si>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</si>
  <si>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</si>
  <si>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</si>
  <si>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</si>
  <si>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</si>
  <si>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</si>
  <si>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</si>
  <si>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</si>
  <si>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</si>
  <si>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</si>
  <si>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</si>
  <si>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</si>
  <si>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</si>
  <si>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</si>
  <si>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</si>
  <si>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</si>
  <si>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</si>
  <si>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</si>
  <si>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</si>
  <si>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</si>
  <si>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</si>
  <si>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</si>
  <si>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</si>
  <si>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</si>
  <si>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</si>
  <si>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</si>
  <si>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</si>
  <si>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</si>
  <si>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</si>
  <si>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</si>
  <si>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</si>
  <si>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</si>
  <si>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</si>
  <si>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</si>
  <si>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</si>
  <si>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</si>
  <si>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</si>
  <si>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</si>
  <si>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</si>
  <si>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</si>
  <si>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</si>
  <si>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</si>
  <si>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</si>
  <si>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</si>
  <si>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</si>
  <si>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</si>
  <si>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</si>
  <si>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</si>
  <si>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</si>
  <si>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</si>
  <si>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</si>
  <si>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</si>
  <si>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</si>
  <si>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</si>
  <si>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</si>
  <si>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</si>
  <si>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</si>
  <si>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</si>
  <si>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</si>
  <si>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</si>
  <si>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</si>
  <si>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</si>
  <si>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</si>
  <si>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</si>
  <si>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</si>
  <si>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</si>
  <si>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</si>
  <si>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</si>
  <si>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</si>
  <si>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</si>
  <si>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</si>
  <si>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</si>
  <si>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</si>
  <si>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</si>
  <si>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</si>
  <si>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</si>
  <si>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</si>
  <si>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</si>
  <si>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</si>
  <si>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</si>
  <si>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</si>
  <si>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</si>
  <si>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</si>
  <si>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</si>
  <si>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</si>
  <si>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</si>
  <si>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</si>
  <si>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</si>
  <si>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</si>
  <si>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</si>
  <si>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</si>
  <si>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</si>
  <si>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</si>
  <si>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</si>
  <si>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</si>
  <si>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</si>
  <si>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</si>
  <si>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</si>
  <si>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</si>
  <si>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</si>
  <si>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</si>
  <si>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</si>
  <si>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</si>
  <si>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</si>
  <si>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</si>
  <si>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</si>
  <si>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</si>
  <si>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</si>
  <si>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</si>
  <si>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</si>
  <si>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</si>
  <si>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</si>
  <si>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</si>
  <si>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</si>
  <si>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</si>
  <si>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</si>
  <si>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</si>
  <si>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</si>
  <si>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</si>
  <si>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</si>
  <si>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</si>
  <si>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</si>
  <si>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</si>
  <si>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</si>
  <si>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</si>
  <si>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</si>
  <si>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</si>
  <si>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</si>
  <si>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</si>
  <si>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</si>
  <si>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</si>
  <si>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</si>
  <si>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</si>
  <si>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</si>
  <si>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</si>
  <si>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</si>
  <si>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</si>
  <si>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</si>
  <si>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</si>
  <si>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</si>
  <si>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</si>
  <si>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</si>
  <si>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</si>
  <si>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</si>
  <si>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</si>
  <si>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</si>
  <si>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</si>
  <si>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</si>
  <si>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</si>
  <si>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</si>
  <si>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</si>
  <si>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</si>
  <si>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</si>
  <si>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</si>
  <si>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</si>
  <si>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</si>
  <si>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</si>
  <si>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</si>
  <si>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</si>
  <si>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</si>
  <si>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</si>
  <si>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</si>
  <si>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</si>
  <si>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</si>
  <si>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</si>
  <si>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</si>
  <si>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</si>
  <si>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</si>
  <si>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</si>
  <si>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</si>
  <si>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</si>
  <si>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</si>
  <si>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</si>
  <si>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</si>
  <si>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</si>
  <si>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</si>
  <si>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</si>
  <si>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</si>
  <si>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</si>
  <si>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</si>
  <si>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</si>
  <si>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</si>
  <si>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</si>
  <si>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</si>
  <si>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</si>
  <si>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</si>
  <si>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</si>
  <si>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</si>
  <si>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</si>
  <si>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</si>
  <si>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</si>
  <si>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</si>
  <si>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</si>
  <si>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</si>
  <si>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</si>
  <si>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</si>
  <si>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</si>
  <si>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</si>
  <si>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</si>
  <si>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</si>
  <si>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</si>
  <si>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</si>
  <si>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</si>
  <si>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</si>
  <si>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</si>
  <si>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</si>
  <si>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</si>
  <si>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</si>
  <si>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</si>
  <si>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</si>
  <si>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</si>
  <si>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</si>
  <si>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</si>
  <si>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</si>
  <si>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</si>
  <si>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</si>
  <si>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</si>
  <si>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</si>
  <si>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</si>
  <si>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</si>
  <si>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</si>
  <si>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</si>
  <si>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</si>
  <si>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</si>
  <si>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</si>
  <si>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</si>
  <si>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</si>
  <si>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</si>
  <si>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</si>
  <si>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</si>
  <si>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</si>
  <si>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</si>
  <si>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</si>
  <si>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</si>
  <si>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</si>
  <si>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</si>
  <si>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</si>
  <si>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</si>
  <si>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</si>
  <si>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</si>
  <si>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</si>
  <si>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</si>
  <si>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</si>
  <si>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</si>
  <si>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</si>
  <si>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</si>
  <si>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</si>
  <si>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</si>
  <si>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</si>
  <si>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</si>
  <si>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</si>
  <si>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</si>
  <si>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</si>
  <si>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</si>
  <si>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</si>
  <si>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</si>
  <si>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</si>
  <si>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</si>
  <si>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</si>
  <si>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</si>
  <si>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</si>
  <si>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</si>
  <si>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</si>
  <si>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</si>
  <si>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</si>
  <si>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</si>
  <si>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</si>
  <si>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</si>
  <si>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</si>
  <si>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</si>
  <si>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</si>
  <si>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</si>
  <si>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</si>
  <si>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</si>
  <si>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</si>
  <si>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</si>
  <si>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</si>
  <si>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</si>
  <si>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</si>
  <si>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</si>
  <si>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</si>
  <si>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</si>
  <si>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</si>
  <si>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</si>
  <si>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</si>
  <si>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</si>
  <si>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</si>
  <si>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</si>
  <si>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</si>
  <si>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</si>
  <si>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</si>
  <si>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</si>
  <si>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</si>
  <si>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</si>
  <si>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</si>
  <si>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</si>
  <si>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</si>
  <si>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</si>
  <si>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</si>
  <si>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</si>
  <si>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</si>
  <si>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</si>
  <si>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</si>
  <si>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</si>
  <si>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</si>
  <si>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</si>
  <si>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</si>
  <si>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</si>
  <si>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</si>
  <si>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</si>
  <si>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</si>
  <si>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</si>
  <si>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</si>
  <si>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</si>
  <si>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</si>
  <si>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</si>
  <si>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</si>
  <si>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</si>
  <si>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</si>
  <si>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</si>
  <si>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</si>
  <si>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</si>
  <si>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</si>
  <si>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</si>
  <si>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</si>
  <si>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</si>
  <si>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</si>
  <si>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</si>
  <si>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</si>
  <si>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</si>
  <si>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</si>
  <si>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</si>
  <si>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</si>
  <si>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</si>
  <si>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</si>
  <si>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</si>
  <si>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</si>
  <si>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</si>
  <si>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</si>
  <si>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</si>
  <si>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</si>
  <si>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</si>
  <si>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</si>
  <si>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</si>
  <si>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</si>
  <si>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</si>
  <si>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</si>
  <si>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</si>
  <si>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</si>
  <si>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</si>
  <si>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</si>
  <si>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</si>
  <si>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</si>
  <si>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</si>
  <si>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</si>
  <si>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</si>
  <si>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</si>
  <si>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</si>
  <si>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</si>
  <si>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</si>
  <si>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</si>
  <si>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</si>
  <si>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</si>
  <si>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</si>
  <si>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</si>
  <si>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</si>
  <si>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</si>
  <si>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</si>
  <si>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</si>
  <si>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</si>
  <si>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</si>
  <si>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</si>
  <si>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</si>
  <si>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</si>
  <si>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</si>
  <si>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</si>
  <si>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</si>
  <si>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</si>
  <si>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</si>
  <si>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</si>
  <si>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</si>
  <si>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</si>
  <si>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</si>
  <si>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</si>
  <si>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</si>
  <si>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</si>
  <si>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</si>
  <si>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</si>
  <si>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</si>
  <si>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</si>
  <si>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</si>
  <si>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</si>
  <si>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</si>
  <si>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</si>
  <si>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</si>
  <si>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</si>
  <si>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</si>
  <si>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</si>
  <si>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</si>
  <si>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</si>
  <si>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</si>
  <si>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</si>
  <si>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</si>
  <si>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</si>
  <si>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</si>
  <si>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</si>
  <si>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</si>
  <si>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</si>
  <si>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</si>
  <si>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</si>
  <si>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</si>
  <si>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</si>
  <si>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</si>
  <si>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</si>
  <si>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</si>
  <si>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</si>
  <si>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</si>
  <si>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</si>
  <si>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</si>
  <si>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</si>
  <si>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</si>
  <si>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</si>
  <si>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</si>
  <si>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</si>
  <si>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</si>
  <si>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</si>
  <si>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</si>
  <si>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</si>
  <si>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</si>
  <si>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</si>
  <si>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</si>
  <si>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</si>
  <si>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</si>
  <si>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</si>
  <si>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</si>
  <si>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</si>
  <si>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</si>
  <si>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</si>
  <si>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</si>
  <si>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</si>
  <si>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</si>
  <si>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</si>
  <si>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</si>
  <si>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</si>
  <si>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</si>
  <si>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</si>
  <si>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</si>
  <si>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</si>
  <si>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</si>
  <si>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</si>
  <si>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</si>
  <si>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</si>
  <si>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</si>
  <si>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</si>
  <si>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</si>
  <si>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</si>
  <si>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</si>
  <si>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</si>
  <si>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</si>
  <si>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</si>
  <si>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</si>
  <si>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</si>
  <si>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</si>
  <si>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</si>
  <si>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</si>
  <si>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</si>
  <si>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</si>
  <si>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</si>
  <si>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</si>
  <si>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</si>
  <si>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</si>
  <si>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</si>
  <si>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</si>
  <si>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</si>
  <si>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</si>
  <si>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</si>
  <si>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</si>
  <si>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</si>
  <si>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</si>
  <si>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</si>
  <si>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</si>
  <si>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</si>
  <si>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</si>
  <si>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</si>
  <si>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</si>
  <si>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</si>
  <si>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</si>
  <si>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</si>
  <si>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</si>
  <si>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</si>
  <si>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</si>
  <si>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</si>
  <si>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</si>
  <si>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</si>
  <si>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</si>
  <si>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</si>
  <si>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</si>
  <si>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</si>
  <si>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</si>
  <si>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</si>
  <si>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</si>
  <si>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</si>
  <si>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</si>
  <si>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</si>
  <si>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</si>
  <si>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</si>
  <si>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</si>
  <si>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</si>
  <si>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</si>
  <si>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</si>
  <si>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</si>
  <si>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</si>
  <si>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</si>
  <si>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</si>
  <si>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</si>
  <si>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</si>
  <si>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</si>
  <si>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</si>
  <si>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</si>
  <si>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</si>
  <si>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</si>
  <si>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</si>
  <si>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</si>
  <si>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</si>
  <si>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</si>
  <si>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</si>
  <si>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</si>
  <si>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</si>
  <si>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</si>
  <si>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</si>
  <si>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</si>
  <si>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</si>
  <si>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</si>
  <si>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</si>
  <si>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</si>
  <si>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</si>
  <si>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</si>
  <si>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</si>
  <si>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</si>
  <si>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</si>
  <si>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</si>
  <si>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</si>
  <si>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</si>
  <si>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</si>
  <si>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</si>
  <si>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</si>
  <si>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</si>
  <si>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</si>
  <si>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</si>
  <si>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</si>
  <si>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</si>
  <si>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</si>
  <si>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</si>
  <si>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</si>
  <si>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</si>
  <si>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</si>
  <si>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</si>
  <si>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</si>
  <si>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</si>
  <si>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</si>
  <si>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</si>
  <si>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</si>
  <si>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</si>
  <si>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</si>
  <si>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</si>
  <si>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</si>
  <si>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</si>
  <si>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</si>
  <si>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</si>
  <si>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</si>
  <si>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</si>
  <si>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</si>
  <si>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</si>
  <si>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</si>
  <si>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</si>
  <si>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</si>
  <si>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</si>
  <si>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</si>
  <si>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</si>
  <si>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</si>
  <si>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</si>
  <si>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</si>
  <si>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</si>
  <si>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</si>
  <si>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</si>
  <si>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</si>
  <si>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</si>
  <si>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</si>
  <si>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</si>
  <si>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</si>
  <si>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</si>
  <si>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</si>
  <si>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</si>
  <si>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</si>
  <si>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</si>
  <si>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</si>
  <si>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</si>
  <si>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</si>
  <si>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</si>
  <si>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</si>
  <si>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</si>
  <si>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</si>
  <si>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</si>
  <si>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</si>
  <si>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</si>
  <si>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</si>
  <si>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</si>
  <si>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</si>
  <si>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</si>
  <si>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</si>
  <si>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</si>
  <si>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</si>
  <si>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</si>
  <si>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</si>
  <si>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</si>
  <si>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</si>
  <si>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</si>
  <si>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</si>
  <si>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</si>
  <si>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</si>
  <si>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</si>
  <si>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</si>
  <si>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</si>
  <si>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</si>
  <si>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</si>
  <si>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</si>
  <si>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</si>
  <si>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</si>
  <si>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</si>
  <si>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</si>
  <si>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</si>
  <si>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</si>
  <si>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</si>
  <si>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</si>
  <si>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</si>
  <si>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</si>
  <si>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</si>
  <si>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</si>
  <si>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</si>
  <si>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</si>
  <si>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</si>
  <si>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</si>
  <si>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</si>
  <si>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</si>
  <si>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</si>
  <si>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</si>
  <si>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</si>
  <si>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</si>
  <si>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</si>
  <si>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</si>
  <si>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</si>
  <si>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</si>
  <si>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</si>
  <si>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</si>
  <si>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</si>
  <si>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</si>
  <si>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</si>
  <si>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</si>
  <si>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</si>
  <si>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</si>
  <si>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</si>
  <si>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</si>
  <si>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</si>
  <si>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</si>
  <si>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</si>
  <si>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</si>
  <si>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</si>
  <si>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</si>
  <si>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</si>
  <si>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</si>
  <si>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</si>
  <si>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</si>
  <si>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</si>
  <si>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</si>
  <si>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</si>
  <si>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</si>
  <si>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</si>
  <si>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</si>
  <si>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</si>
  <si>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</si>
  <si>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</si>
  <si>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</si>
  <si>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</si>
  <si>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</si>
  <si>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</si>
  <si>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</si>
  <si>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</si>
  <si>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</si>
  <si>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</si>
  <si>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</si>
  <si>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</si>
  <si>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</si>
  <si>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</si>
  <si>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</si>
  <si>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</si>
  <si>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</si>
  <si>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</si>
  <si>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</si>
  <si>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</si>
  <si>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</si>
  <si>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</si>
  <si>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</si>
  <si>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</si>
  <si>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</si>
  <si>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</si>
  <si>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</si>
  <si>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</si>
  <si>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</si>
  <si>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</si>
  <si>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</si>
  <si>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</si>
  <si>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</si>
  <si>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</si>
  <si>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</si>
  <si>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</si>
  <si>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</si>
  <si>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</si>
  <si>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</si>
  <si>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</si>
  <si>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</si>
  <si>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</si>
  <si>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</si>
  <si>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</si>
  <si>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</si>
  <si>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</si>
  <si>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</si>
  <si>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</si>
  <si>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</si>
  <si>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</si>
  <si>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</si>
  <si>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</si>
  <si>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</si>
  <si>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</si>
  <si>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</si>
  <si>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</si>
  <si>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</si>
  <si>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</si>
  <si>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</si>
  <si>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</si>
  <si>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</si>
  <si>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</si>
  <si>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</si>
  <si>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</si>
  <si>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</si>
  <si>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</si>
  <si>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</si>
  <si>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</si>
  <si>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</si>
  <si>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</si>
  <si>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</si>
  <si>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</si>
  <si>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</si>
  <si>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</si>
  <si>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</si>
  <si>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</si>
  <si>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</si>
  <si>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</si>
  <si>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</si>
  <si>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</si>
  <si>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</si>
  <si>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</si>
  <si>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</si>
  <si>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</si>
  <si>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</si>
  <si>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</si>
  <si>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</si>
  <si>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</si>
  <si>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</si>
  <si>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</si>
  <si>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</si>
  <si>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</si>
  <si>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</si>
  <si>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</si>
  <si>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</si>
  <si>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</si>
  <si>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</si>
  <si>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</si>
  <si>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</si>
  <si>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</si>
  <si>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</si>
  <si>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</si>
  <si>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</si>
  <si>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</si>
  <si>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</si>
  <si>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</si>
  <si>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</si>
  <si>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</si>
  <si>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</si>
  <si>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</si>
  <si>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</si>
  <si>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</si>
  <si>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</si>
  <si>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</si>
  <si>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</si>
  <si>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</si>
  <si>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</si>
  <si>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</si>
  <si>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</si>
  <si>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</si>
  <si>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</si>
  <si>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</si>
  <si>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</si>
  <si>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</si>
  <si>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</si>
  <si>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</si>
  <si>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</si>
  <si>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</si>
  <si>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</si>
  <si>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</si>
  <si>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</si>
  <si>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</si>
  <si>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</si>
  <si>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</si>
  <si>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</si>
  <si>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</si>
  <si>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</si>
  <si>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</si>
  <si>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</si>
  <si>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</si>
  <si>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</si>
  <si>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</si>
  <si>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</si>
  <si>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</si>
  <si>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</si>
  <si>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</si>
  <si>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</si>
  <si>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</si>
  <si>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</si>
  <si>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</si>
  <si>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</si>
  <si>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</si>
  <si>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</si>
  <si>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</si>
  <si>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</si>
  <si>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</si>
  <si>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</si>
  <si>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</si>
  <si>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</si>
  <si>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</si>
  <si>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</si>
  <si>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</si>
  <si>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</si>
  <si>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</si>
  <si>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</si>
  <si>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</si>
  <si>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</si>
  <si>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</si>
  <si>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</si>
  <si>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</si>
  <si>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</si>
  <si>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</si>
  <si>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</si>
  <si>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</si>
  <si>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</si>
  <si>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</si>
  <si>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</si>
  <si>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</si>
  <si>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</si>
  <si>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</si>
  <si>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</si>
  <si>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</si>
  <si>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</si>
  <si>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</si>
  <si>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</si>
  <si>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</si>
  <si>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</si>
  <si>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</si>
  <si>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</si>
  <si>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</si>
  <si>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</si>
  <si>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</si>
  <si>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</si>
  <si>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</si>
  <si>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</si>
  <si>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</si>
  <si>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</si>
  <si>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</si>
  <si>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</si>
  <si>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</si>
  <si>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</si>
  <si>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</si>
  <si>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</si>
  <si>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</si>
  <si>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</si>
  <si>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</si>
  <si>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</si>
  <si>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</si>
  <si>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</si>
  <si>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</si>
  <si>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</si>
  <si>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</si>
  <si>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</si>
  <si>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</si>
  <si>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</si>
  <si>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</si>
  <si>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</si>
  <si>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</si>
  <si>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</si>
  <si>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</si>
  <si>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</si>
  <si>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</si>
  <si>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</si>
  <si>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</si>
  <si>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</si>
  <si>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</si>
  <si>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</si>
  <si>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</si>
  <si>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</si>
  <si>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</si>
  <si>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</si>
  <si>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</si>
  <si>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</si>
  <si>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</si>
  <si>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</si>
  <si>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</si>
  <si>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</si>
  <si>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</si>
  <si>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</si>
  <si>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</si>
  <si>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</si>
  <si>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</si>
  <si>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</si>
  <si>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</si>
  <si>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</si>
  <si>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</si>
  <si>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</si>
  <si>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</si>
  <si>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</si>
  <si>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</si>
  <si>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</si>
  <si>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</si>
  <si>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</si>
  <si>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</si>
  <si>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</si>
  <si>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</si>
  <si>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</si>
  <si>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</si>
  <si>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</si>
  <si>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</si>
  <si>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</si>
  <si>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</si>
  <si>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</si>
  <si>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</si>
  <si>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</si>
  <si>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</si>
  <si>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</si>
  <si>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</si>
  <si>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</si>
  <si>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</si>
  <si>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</si>
  <si>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</si>
  <si>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</si>
  <si>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</si>
  <si>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</si>
  <si>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</si>
  <si>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</si>
  <si>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</si>
  <si>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</si>
  <si>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</si>
  <si>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</si>
  <si>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</si>
  <si>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</si>
  <si>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</si>
  <si>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</si>
  <si>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</si>
  <si>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</si>
  <si>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</si>
  <si>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</si>
  <si>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</si>
  <si>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</si>
  <si>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</si>
  <si>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</si>
  <si>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</si>
  <si>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</si>
  <si>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</si>
  <si>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</si>
  <si>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</si>
  <si>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</si>
  <si>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</si>
  <si>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</si>
  <si>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</si>
  <si>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</si>
  <si>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</si>
  <si>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</si>
  <si>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</si>
  <si>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</si>
  <si>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</si>
  <si>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</si>
  <si>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</si>
  <si>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</si>
  <si>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</si>
  <si>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</si>
  <si>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</si>
  <si>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</si>
  <si>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</si>
  <si>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</si>
  <si>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</si>
  <si>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</si>
  <si>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</si>
  <si>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</si>
  <si>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</si>
  <si>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</si>
  <si>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</si>
  <si>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</si>
  <si>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</si>
  <si>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</si>
  <si>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</si>
  <si>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</si>
  <si>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</si>
  <si>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</si>
  <si>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</si>
  <si>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</si>
  <si>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</si>
  <si>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</si>
  <si>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</si>
  <si>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</si>
  <si>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</si>
  <si>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</si>
  <si>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</si>
  <si>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</si>
  <si>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</si>
  <si>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</si>
  <si>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</si>
  <si>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</si>
  <si>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</si>
  <si>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</si>
  <si>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</si>
  <si>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</si>
  <si>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</si>
  <si>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</si>
  <si>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</si>
  <si>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</si>
  <si>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</si>
  <si>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</si>
  <si>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</si>
  <si>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</si>
  <si>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</si>
  <si>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</si>
  <si>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</si>
  <si>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</si>
  <si>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</si>
  <si>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</si>
  <si>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</si>
  <si>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</si>
  <si>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</si>
  <si>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</si>
  <si>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</si>
  <si>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</si>
  <si>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</si>
  <si>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</si>
  <si>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</si>
  <si>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</si>
  <si>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</si>
  <si>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</si>
  <si>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</si>
  <si>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</si>
  <si>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</si>
  <si>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</si>
  <si>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</si>
  <si>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</si>
  <si>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</si>
  <si>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</si>
  <si>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</si>
  <si>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</si>
  <si>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</si>
  <si>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</si>
  <si>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</si>
  <si>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</si>
  <si>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</si>
  <si>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</si>
  <si>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</si>
  <si>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</si>
  <si>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</si>
  <si>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</si>
  <si>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</si>
  <si>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</si>
  <si>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</si>
  <si>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</si>
  <si>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</si>
  <si>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</si>
  <si>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</si>
  <si>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</si>
  <si>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</si>
  <si>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</si>
  <si>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</si>
  <si>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</si>
  <si>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</si>
  <si>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</si>
  <si>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</si>
  <si>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</si>
  <si>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</si>
  <si>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</si>
  <si>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</si>
  <si>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</si>
  <si>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</si>
  <si>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</si>
  <si>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</si>
  <si>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</si>
  <si>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</si>
  <si>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</si>
  <si>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</si>
  <si>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</si>
  <si>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</si>
  <si>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</si>
  <si>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</si>
  <si>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</si>
  <si>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</si>
  <si>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</si>
  <si>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</si>
  <si>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</si>
  <si>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</si>
  <si>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</si>
  <si>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</si>
  <si>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</si>
  <si>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</si>
  <si>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</si>
  <si>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</si>
  <si>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</si>
  <si>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</si>
  <si>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</si>
  <si>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</si>
  <si>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</si>
  <si>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</si>
  <si>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</si>
  <si>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</si>
  <si>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</si>
  <si>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</si>
  <si>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</si>
  <si>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</si>
  <si>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</si>
  <si>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</si>
  <si>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</si>
  <si>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</si>
  <si>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</si>
  <si>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</si>
  <si>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</si>
  <si>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</si>
  <si>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</si>
  <si>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</si>
  <si>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</si>
  <si>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</si>
  <si>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</si>
  <si>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</si>
  <si>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</si>
  <si>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</si>
  <si>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</si>
  <si>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</si>
  <si>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</si>
  <si>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</si>
  <si>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</si>
  <si>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</si>
  <si>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</si>
  <si>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</si>
  <si>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</si>
  <si>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</si>
  <si>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</si>
  <si>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</si>
  <si>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</si>
  <si>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</si>
  <si>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</si>
  <si>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</si>
  <si>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</si>
  <si>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</si>
  <si>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</si>
  <si>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</si>
  <si>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</si>
  <si>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</si>
  <si>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</si>
  <si>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</si>
  <si>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</si>
  <si>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</si>
  <si>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</si>
  <si>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</si>
  <si>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</si>
  <si>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</si>
  <si>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</si>
  <si>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</si>
  <si>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</si>
  <si>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</si>
  <si>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</si>
  <si>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</si>
  <si>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</si>
  <si>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</si>
  <si>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</si>
  <si>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</si>
  <si>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</si>
  <si>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</si>
  <si>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</si>
  <si>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</si>
  <si>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</si>
  <si>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</si>
  <si>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</si>
  <si>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</si>
  <si>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</si>
  <si>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</si>
  <si>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</si>
  <si>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</si>
  <si>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</si>
  <si>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</si>
  <si>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</si>
  <si>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</si>
  <si>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</si>
  <si>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</si>
  <si>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</si>
  <si>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</si>
  <si>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</si>
  <si>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</si>
  <si>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</si>
  <si>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</si>
  <si>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</si>
  <si>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</si>
  <si>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</si>
  <si>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</si>
  <si>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</si>
  <si>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</si>
  <si>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</si>
  <si>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</si>
  <si>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</si>
  <si>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</si>
  <si>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</si>
  <si>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</si>
  <si>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</si>
  <si>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</si>
  <si>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</si>
  <si>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</si>
  <si>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</si>
  <si>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</si>
  <si>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</si>
  <si>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</si>
  <si>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</si>
  <si>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</si>
  <si>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</si>
  <si>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</si>
  <si>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</si>
  <si>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</si>
  <si>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</si>
  <si>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</si>
  <si>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</si>
  <si>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</si>
  <si>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</si>
  <si>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</si>
  <si>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</si>
  <si>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</si>
  <si>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</si>
  <si>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</si>
  <si>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</si>
  <si>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</si>
  <si>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</si>
  <si>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</si>
  <si>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</si>
  <si>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</si>
  <si>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</si>
  <si>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</si>
  <si>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</si>
  <si>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</si>
  <si>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</si>
  <si>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</si>
  <si>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</si>
  <si>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</si>
  <si>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</si>
  <si>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</si>
  <si>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</si>
  <si>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</si>
  <si>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</si>
  <si>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</si>
  <si>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</si>
  <si>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</si>
  <si>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</si>
  <si>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</si>
  <si>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</si>
  <si>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</si>
  <si>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</si>
  <si>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</si>
  <si>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</si>
  <si>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</si>
  <si>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</si>
  <si>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</si>
  <si>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</si>
  <si>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</si>
  <si>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</si>
  <si>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</si>
  <si>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</si>
  <si>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</si>
  <si>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</si>
  <si>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</si>
  <si>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</si>
  <si>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</si>
  <si>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</si>
  <si>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</si>
  <si>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</si>
  <si>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</si>
  <si>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</si>
  <si>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</si>
  <si>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</si>
  <si>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</si>
  <si>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</si>
  <si>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</si>
  <si>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</si>
  <si>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</si>
  <si>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</si>
  <si>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</si>
  <si>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</si>
  <si>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</si>
  <si>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</si>
  <si>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</si>
  <si>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</si>
  <si>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</si>
  <si>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</si>
  <si>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</si>
  <si>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</si>
  <si>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</si>
  <si>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</si>
  <si>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</si>
  <si>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</si>
  <si>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</si>
  <si>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</si>
  <si>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</si>
  <si>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</si>
  <si>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</si>
  <si>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</si>
  <si>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</si>
  <si>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</si>
  <si>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</si>
  <si>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</si>
  <si>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</si>
  <si>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</si>
  <si>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</si>
  <si>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</si>
  <si>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</si>
  <si>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</si>
  <si>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</si>
  <si>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</si>
  <si>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</si>
  <si>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</si>
  <si>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</si>
  <si>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</si>
  <si>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</si>
  <si>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</si>
  <si>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</si>
  <si>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</si>
  <si>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</si>
  <si>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</si>
  <si>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</si>
  <si>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</si>
  <si>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</si>
  <si>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</si>
  <si>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</si>
  <si>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</si>
  <si>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</si>
  <si>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</si>
  <si>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</si>
  <si>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</si>
  <si>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</si>
  <si>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</si>
  <si>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</si>
  <si>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</si>
  <si>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</si>
  <si>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</si>
  <si>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</si>
  <si>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</si>
  <si>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</si>
  <si>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</si>
  <si>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</si>
  <si>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</si>
  <si>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</si>
  <si>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</si>
  <si>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</si>
  <si>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</si>
  <si>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</si>
  <si>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</si>
  <si>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</si>
  <si>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</si>
  <si>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</si>
  <si>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</si>
  <si>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</si>
  <si>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</si>
  <si>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</si>
  <si>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</si>
  <si>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</si>
  <si>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</si>
  <si>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</si>
  <si>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</si>
  <si>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</si>
  <si>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</si>
  <si>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</si>
  <si>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</si>
  <si>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</si>
  <si>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</si>
  <si>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</si>
  <si>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</si>
  <si>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</si>
  <si>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</si>
  <si>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</si>
  <si>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</si>
  <si>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</si>
  <si>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</si>
  <si>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</si>
  <si>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</si>
  <si>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</si>
  <si>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</si>
  <si>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</si>
  <si>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</si>
  <si>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</si>
  <si>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</si>
  <si>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</si>
  <si>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</si>
  <si>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</si>
  <si>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</si>
  <si>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</si>
  <si>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</si>
  <si>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</si>
  <si>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</si>
  <si>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</si>
  <si>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</si>
  <si>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</si>
  <si>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</si>
  <si>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</si>
  <si>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</si>
  <si>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</si>
  <si>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</si>
  <si>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</si>
  <si>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</si>
  <si>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</si>
  <si>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</si>
  <si>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</si>
  <si>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</si>
  <si>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</si>
  <si>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</si>
  <si>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</si>
  <si>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</si>
  <si>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</si>
  <si>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</si>
  <si>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</si>
  <si>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</si>
  <si>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</si>
  <si>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</si>
  <si>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</si>
  <si>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</si>
  <si>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</si>
  <si>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</si>
  <si>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</si>
  <si>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</si>
  <si>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</si>
  <si>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</si>
  <si>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</si>
  <si>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</si>
  <si>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</si>
  <si>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</si>
  <si>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</si>
  <si>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</si>
  <si>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</si>
  <si>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</si>
  <si>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</si>
  <si>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</si>
  <si>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</si>
  <si>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</si>
  <si>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</si>
  <si>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</si>
  <si>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</si>
  <si>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</si>
  <si>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</si>
  <si>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</si>
  <si>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</si>
  <si>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</si>
  <si>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</si>
  <si>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</si>
  <si>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</si>
  <si>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</si>
  <si>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</si>
  <si>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</si>
  <si>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</si>
  <si>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</si>
  <si>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</si>
  <si>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</si>
  <si>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</si>
  <si>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</si>
  <si>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</si>
  <si>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</si>
  <si>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</si>
  <si>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</si>
  <si>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</si>
  <si>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</si>
  <si>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</si>
  <si>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</si>
  <si>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</si>
  <si>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</si>
  <si>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</si>
  <si>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</si>
  <si>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</si>
  <si>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</si>
  <si>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</si>
  <si>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</si>
  <si>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</si>
  <si>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</si>
  <si>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</si>
  <si>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</si>
  <si>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</si>
  <si>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</si>
  <si>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</si>
  <si>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</si>
  <si>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</si>
  <si>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</si>
  <si>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</si>
  <si>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</si>
  <si>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</si>
  <si>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</si>
  <si>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</si>
  <si>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</si>
  <si>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</si>
  <si>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</si>
  <si>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</si>
  <si>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</si>
  <si>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</si>
  <si>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</si>
  <si>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</si>
  <si>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</si>
  <si>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</si>
  <si>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</si>
  <si>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</si>
  <si>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</si>
  <si>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</si>
  <si>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</si>
  <si>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</si>
  <si>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</si>
  <si>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</si>
  <si>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</si>
  <si>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</si>
  <si>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</si>
  <si>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</si>
  <si>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</si>
  <si>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</si>
  <si>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</si>
  <si>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</si>
  <si>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</si>
  <si>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</si>
  <si>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</si>
  <si>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</si>
  <si>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</si>
  <si>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</si>
  <si>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</si>
  <si>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</si>
  <si>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</si>
  <si>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</si>
  <si>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</si>
  <si>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</si>
  <si>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</si>
  <si>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</si>
  <si>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</si>
  <si>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</si>
  <si>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</si>
  <si>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</si>
  <si>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</si>
  <si>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</si>
  <si>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</si>
  <si>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</si>
  <si>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</si>
  <si>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</si>
  <si>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</si>
  <si>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</si>
  <si>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</si>
  <si>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</si>
  <si>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</si>
  <si>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</si>
  <si>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</si>
  <si>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</si>
  <si>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</si>
  <si>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</si>
  <si>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</si>
  <si>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</si>
  <si>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</si>
  <si>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</si>
  <si>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</si>
  <si>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</si>
  <si>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</si>
  <si>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</si>
  <si>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</si>
  <si>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</si>
  <si>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</si>
  <si>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</si>
  <si>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</si>
  <si>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</si>
  <si>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</si>
  <si>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</si>
  <si>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</si>
  <si>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</si>
  <si>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</si>
  <si>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</si>
  <si>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</si>
  <si>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</si>
  <si>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</si>
  <si>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</si>
  <si>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</si>
  <si>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</si>
  <si>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</si>
  <si>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</si>
  <si>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</si>
  <si>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</si>
  <si>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</si>
  <si>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</si>
  <si>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</si>
  <si>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</si>
  <si>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</si>
  <si>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</si>
  <si>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</si>
  <si>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</si>
  <si>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</si>
  <si>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</si>
  <si>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</si>
  <si>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</si>
  <si>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</si>
  <si>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</si>
  <si>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</si>
  <si>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</si>
  <si>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</si>
  <si>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</si>
  <si>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</si>
  <si>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</si>
  <si>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</si>
  <si>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</si>
  <si>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</si>
  <si>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</si>
  <si>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</si>
  <si>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</si>
  <si>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</si>
  <si>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</si>
  <si>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</si>
  <si>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</si>
  <si>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</si>
  <si>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</si>
  <si>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</si>
  <si>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</si>
  <si>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</si>
  <si>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</si>
  <si>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</si>
  <si>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</si>
  <si>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</si>
  <si>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</si>
  <si>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</si>
  <si>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</si>
  <si>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</si>
  <si>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</si>
  <si>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</si>
  <si>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</si>
  <si>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</si>
  <si>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</si>
  <si>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</si>
  <si>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</si>
  <si>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</si>
  <si>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</si>
  <si>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</si>
  <si>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</si>
  <si>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</si>
  <si>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</si>
  <si>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</si>
  <si>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</si>
  <si>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</si>
  <si>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</si>
  <si>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</si>
  <si>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</si>
  <si>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</si>
  <si>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</si>
  <si>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</si>
  <si>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</si>
  <si>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</si>
  <si>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</si>
  <si>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</si>
  <si>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</si>
  <si>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</si>
  <si>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</si>
  <si>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</si>
  <si>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</si>
  <si>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</si>
  <si>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</si>
  <si>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</si>
  <si>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</si>
  <si>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</si>
  <si>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</si>
  <si>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</si>
  <si>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</si>
  <si>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</si>
  <si>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</si>
  <si>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</si>
  <si>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</si>
  <si>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</si>
  <si>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</si>
  <si>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</si>
  <si>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</si>
  <si>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</si>
  <si>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</si>
  <si>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</si>
  <si>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</si>
  <si>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</si>
  <si>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</si>
  <si>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</si>
  <si>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</si>
  <si>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</si>
  <si>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</si>
  <si>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</si>
  <si>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</si>
  <si>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</si>
  <si>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</si>
  <si>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</si>
  <si>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</si>
  <si>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</si>
  <si>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</si>
  <si>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</si>
  <si>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</si>
  <si>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</si>
  <si>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</si>
  <si>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</si>
  <si>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</si>
  <si>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</si>
  <si>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</si>
  <si>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</si>
  <si>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</si>
  <si>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</si>
  <si>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</si>
  <si>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</si>
  <si>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</si>
  <si>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</si>
  <si>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</si>
  <si>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</si>
  <si>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</si>
  <si>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</si>
  <si>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</si>
  <si>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</si>
  <si>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</si>
  <si>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</si>
  <si>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</si>
  <si>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</si>
  <si>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</si>
  <si>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</si>
  <si>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</si>
  <si>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</si>
  <si>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</si>
  <si>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</si>
  <si>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</si>
  <si>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</si>
  <si>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</si>
  <si>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</si>
  <si>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</si>
  <si>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</si>
  <si>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</si>
  <si>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</si>
  <si>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</si>
  <si>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</si>
  <si>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</si>
  <si>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</si>
  <si>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</si>
  <si>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</si>
  <si>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</si>
  <si>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</si>
  <si>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</si>
  <si>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</si>
  <si>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</si>
  <si>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</si>
  <si>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</si>
  <si>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</si>
  <si>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</si>
  <si>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</si>
  <si>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</si>
  <si>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</si>
  <si>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</si>
  <si>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</si>
  <si>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</si>
  <si>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</si>
  <si>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</si>
  <si>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</si>
  <si>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</si>
  <si>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</si>
  <si>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</si>
  <si>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</si>
  <si>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</si>
  <si>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</si>
  <si>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</si>
  <si>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</si>
  <si>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</si>
  <si>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</si>
  <si>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</si>
  <si>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</si>
  <si>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</si>
  <si>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</si>
  <si>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</si>
  <si>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</si>
  <si>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</si>
  <si>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</si>
  <si>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</si>
  <si>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</si>
  <si>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</si>
  <si>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</si>
  <si>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</si>
  <si>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</si>
  <si>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</si>
  <si>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</si>
  <si>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</si>
  <si>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</si>
  <si>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</si>
  <si>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</si>
  <si>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</si>
  <si>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</si>
  <si>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</si>
  <si>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</si>
  <si>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</si>
  <si>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</si>
  <si>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</si>
  <si>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</si>
  <si>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</si>
  <si>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</si>
  <si>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</si>
  <si>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</si>
  <si>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</si>
  <si>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</si>
  <si>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</si>
  <si>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</si>
  <si>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</si>
  <si>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</si>
  <si>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</si>
  <si>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</si>
  <si>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</si>
  <si>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</si>
  <si>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</si>
  <si>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</si>
  <si>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</si>
  <si>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</si>
  <si>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</si>
  <si>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</si>
  <si>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</si>
  <si>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</si>
  <si>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</si>
  <si>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</si>
  <si>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</si>
  <si>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</si>
  <si>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</si>
  <si>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</si>
  <si>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</si>
  <si>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</si>
  <si>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</si>
  <si>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</si>
  <si>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</si>
  <si>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</si>
  <si>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</si>
  <si>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</si>
  <si>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</si>
  <si>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</si>
  <si>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</si>
  <si>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</si>
  <si>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</si>
  <si>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</si>
  <si>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</si>
  <si>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</si>
  <si>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</si>
  <si>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</si>
  <si>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</si>
  <si>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</si>
  <si>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</si>
  <si>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</si>
  <si>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</si>
  <si>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</si>
  <si>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</si>
  <si>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</si>
  <si>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</si>
  <si>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</si>
  <si>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</si>
  <si>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</si>
  <si>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</si>
  <si>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</si>
  <si>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</si>
  <si>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</si>
  <si>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</si>
  <si>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</si>
  <si>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</si>
  <si>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</si>
  <si>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</si>
  <si>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</si>
  <si>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</si>
  <si>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</si>
  <si>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</si>
  <si>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</si>
  <si>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</si>
  <si>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</si>
  <si>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</si>
  <si>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</si>
  <si>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</si>
  <si>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</si>
  <si>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</si>
  <si>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</si>
  <si>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</si>
  <si>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</si>
  <si>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</si>
  <si>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</si>
  <si>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</si>
  <si>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</si>
  <si>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</si>
  <si>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</si>
  <si>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</si>
  <si>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</si>
  <si>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</si>
  <si>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</si>
  <si>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</si>
  <si>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</si>
  <si>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</si>
  <si>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</si>
  <si>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</si>
  <si>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</si>
  <si>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</si>
  <si>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</si>
  <si>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</si>
  <si>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</si>
  <si>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</si>
  <si>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</si>
  <si>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</si>
  <si>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</si>
  <si>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</si>
  <si>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</si>
  <si>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</si>
  <si>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</si>
  <si>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</si>
  <si>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</si>
  <si>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</si>
  <si>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</si>
  <si>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</si>
  <si>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</si>
  <si>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</si>
  <si>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</si>
  <si>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</si>
  <si>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</si>
  <si>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</si>
  <si>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</si>
  <si>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</si>
  <si>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</si>
  <si>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</si>
  <si>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</si>
  <si>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</si>
  <si>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</si>
  <si>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</si>
  <si>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</si>
  <si>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</si>
  <si>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</si>
  <si>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</si>
  <si>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</si>
  <si>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</si>
  <si>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</si>
  <si>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</si>
  <si>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</si>
  <si>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</si>
  <si>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</si>
  <si>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</si>
  <si>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</si>
  <si>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</si>
  <si>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</si>
  <si>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</si>
  <si>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</si>
  <si>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</si>
  <si>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</si>
  <si>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</si>
  <si>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</si>
  <si>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</si>
  <si>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</si>
  <si>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</si>
  <si>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</si>
  <si>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</si>
  <si>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</si>
  <si>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</si>
  <si>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</si>
  <si>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</si>
  <si>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</si>
  <si>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</si>
  <si>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</si>
  <si>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</si>
  <si>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</si>
  <si>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</si>
  <si>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</si>
  <si>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</si>
  <si>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</si>
  <si>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</si>
  <si>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</si>
  <si>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</si>
  <si>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</si>
  <si>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</si>
  <si>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</si>
  <si>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</si>
  <si>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</si>
  <si>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</si>
  <si>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</si>
  <si>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</si>
  <si>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</si>
  <si>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</si>
  <si>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</si>
  <si>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</si>
  <si>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</si>
  <si>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</si>
  <si>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</si>
  <si>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</si>
  <si>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</si>
  <si>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</si>
  <si>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</si>
  <si>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</si>
  <si>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</si>
  <si>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</si>
  <si>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</si>
  <si>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</si>
  <si>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</si>
  <si>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</si>
  <si>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</si>
  <si>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</si>
  <si>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</si>
  <si>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</si>
  <si>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</si>
  <si>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</si>
  <si>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</si>
  <si>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</si>
  <si>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</si>
  <si>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</si>
  <si>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</si>
  <si>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</si>
  <si>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</si>
  <si>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</si>
  <si>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</si>
  <si>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</si>
  <si>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</si>
  <si>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</si>
  <si>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</si>
  <si>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</si>
  <si>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</si>
  <si>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</si>
  <si>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</si>
  <si>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</si>
  <si>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</si>
  <si>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</si>
  <si>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</si>
  <si>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</si>
  <si>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</si>
  <si>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</si>
  <si>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</si>
  <si>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</si>
  <si>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</si>
  <si>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</si>
  <si>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</si>
  <si>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</si>
  <si>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</si>
  <si>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</si>
  <si>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</si>
  <si>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</si>
  <si>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</si>
  <si>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</si>
  <si>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</si>
  <si>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</si>
  <si>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</si>
  <si>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</si>
  <si>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</si>
  <si>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</si>
  <si>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</si>
  <si>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</si>
  <si>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</si>
  <si>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</si>
  <si>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</si>
  <si>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</si>
  <si>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</si>
  <si>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</si>
  <si>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</si>
  <si>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</si>
  <si>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</si>
  <si>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</si>
  <si>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</si>
  <si>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</si>
  <si>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</si>
  <si>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</si>
  <si>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</si>
  <si>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</si>
  <si>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</si>
  <si>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</si>
  <si>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</si>
  <si>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</si>
  <si>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</si>
  <si>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</si>
  <si>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</si>
  <si>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</si>
  <si>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</si>
  <si>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</si>
  <si>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</si>
  <si>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</si>
  <si>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</si>
  <si>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</si>
  <si>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</si>
  <si>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</si>
  <si>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</si>
  <si>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</si>
  <si>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</si>
  <si>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</si>
  <si>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</si>
  <si>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</si>
  <si>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</si>
  <si>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</si>
  <si>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</si>
  <si>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</si>
  <si>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</si>
  <si>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</si>
  <si>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</si>
  <si>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</si>
  <si>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</si>
  <si>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</si>
  <si>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</si>
  <si>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</si>
  <si>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</si>
  <si>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</si>
  <si>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</si>
  <si>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</si>
  <si>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</si>
  <si>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</si>
  <si>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</si>
  <si>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</si>
  <si>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</si>
  <si>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</si>
  <si>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</si>
  <si>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</si>
  <si>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</si>
  <si>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</si>
  <si>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</si>
  <si>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</si>
  <si>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</si>
  <si>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</si>
  <si>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</si>
  <si>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</si>
  <si>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</si>
  <si>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</si>
  <si>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</si>
  <si>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</si>
  <si>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</si>
  <si>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</si>
  <si>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</si>
  <si>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</si>
  <si>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</si>
  <si>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</si>
  <si>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</si>
  <si>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</si>
  <si>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</si>
  <si>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</si>
  <si>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</si>
  <si>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</si>
  <si>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</si>
  <si>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</si>
  <si>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</si>
  <si>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</si>
  <si>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</si>
  <si>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</si>
  <si>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</si>
  <si>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</si>
  <si>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</si>
  <si>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</si>
  <si>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</si>
  <si>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</si>
  <si>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</si>
  <si>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</si>
  <si>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</si>
  <si>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</si>
  <si>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</si>
  <si>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</si>
  <si>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</si>
  <si>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</si>
  <si>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</si>
  <si>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</si>
  <si>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</si>
  <si>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</si>
  <si>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</si>
  <si>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</si>
  <si>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</si>
  <si>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</si>
  <si>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</si>
  <si>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</si>
  <si>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</si>
  <si>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</si>
  <si>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</si>
  <si>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</si>
  <si>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</si>
  <si>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</si>
  <si>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</si>
  <si>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</si>
  <si>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</si>
  <si>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</si>
  <si>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</si>
  <si>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</si>
  <si>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</si>
  <si>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</si>
  <si>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</si>
  <si>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</si>
  <si>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</si>
  <si>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</si>
  <si>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</si>
  <si>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</si>
  <si>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</si>
  <si>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</si>
  <si>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</si>
  <si>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</si>
  <si>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</si>
  <si>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</si>
  <si>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</si>
  <si>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</si>
  <si>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</si>
  <si>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</si>
  <si>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</si>
  <si>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</si>
  <si>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</si>
  <si>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</si>
  <si>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</si>
  <si>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</si>
  <si>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</si>
  <si>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</si>
  <si>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</si>
  <si>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</si>
  <si>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</si>
  <si>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</si>
  <si>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</si>
  <si>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</si>
  <si>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</si>
  <si>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</si>
  <si>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</si>
  <si>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</si>
  <si>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</si>
  <si>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</si>
  <si>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</si>
  <si>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</si>
  <si>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</si>
  <si>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</si>
  <si>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</si>
  <si>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</si>
  <si>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</si>
  <si>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</si>
  <si>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</si>
  <si>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</si>
  <si>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</si>
  <si>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</si>
  <si>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</si>
  <si>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</si>
  <si>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</si>
  <si>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</si>
  <si>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</si>
  <si>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</si>
  <si>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</si>
  <si>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</si>
  <si>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</si>
  <si>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</si>
  <si>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</si>
  <si>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</si>
  <si>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</si>
  <si>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</si>
  <si>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</si>
  <si>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</si>
  <si>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</si>
  <si>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</si>
  <si>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</si>
  <si>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</si>
  <si>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</si>
  <si>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</si>
  <si>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</si>
  <si>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</si>
  <si>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</si>
  <si>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</si>
  <si>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</si>
  <si>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</si>
  <si>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</si>
  <si>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</si>
  <si>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</si>
  <si>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</si>
  <si>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</si>
  <si>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</si>
  <si>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</si>
  <si>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</si>
  <si>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</si>
  <si>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</si>
  <si>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</si>
  <si>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</si>
  <si>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</si>
  <si>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</si>
  <si>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</si>
  <si>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</si>
  <si>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</si>
  <si>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</si>
  <si>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</si>
  <si>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</si>
  <si>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</si>
  <si>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</si>
  <si>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</si>
  <si>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</si>
  <si>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</si>
  <si>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</si>
  <si>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</si>
  <si>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</si>
  <si>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</si>
  <si>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</si>
  <si>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</si>
  <si>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</si>
  <si>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</si>
  <si>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</si>
  <si>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</si>
  <si>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</si>
  <si>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</si>
  <si>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</si>
  <si>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</si>
  <si>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</si>
  <si>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</si>
  <si>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</si>
  <si>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</si>
  <si>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</si>
  <si>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</si>
  <si>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</si>
  <si>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</si>
  <si>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</si>
  <si>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</si>
  <si>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</si>
  <si>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</si>
  <si>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</si>
  <si>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</si>
  <si>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</si>
  <si>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</si>
  <si>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</si>
  <si>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</si>
  <si>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</si>
  <si>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</si>
  <si>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</si>
  <si>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</si>
  <si>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</si>
  <si>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</si>
  <si>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</si>
  <si>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</si>
  <si>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</si>
  <si>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</si>
  <si>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</si>
  <si>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</si>
  <si>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</si>
  <si>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</si>
  <si>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</si>
  <si>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</si>
  <si>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</si>
  <si>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</si>
  <si>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</si>
  <si>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</si>
  <si>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</si>
  <si>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</si>
  <si>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</si>
  <si>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</si>
  <si>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</si>
  <si>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</si>
  <si>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</si>
  <si>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</si>
  <si>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</si>
  <si>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</si>
  <si>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</si>
  <si>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</si>
  <si>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</si>
  <si>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</si>
  <si>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</si>
  <si>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</si>
  <si>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</si>
  <si>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</si>
  <si>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</si>
  <si>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</si>
  <si>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</si>
  <si>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</si>
  <si>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</si>
  <si>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</si>
  <si>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</si>
  <si>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</si>
  <si>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</si>
  <si>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</si>
  <si>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</si>
  <si>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</si>
  <si>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</si>
  <si>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</si>
  <si>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</si>
  <si>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</si>
  <si>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</si>
  <si>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</si>
  <si>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</si>
  <si>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</si>
  <si>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</si>
  <si>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</si>
  <si>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</si>
  <si>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</si>
  <si>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</si>
  <si>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</si>
  <si>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</si>
  <si>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</si>
  <si>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</si>
  <si>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</si>
  <si>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</si>
  <si>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</si>
  <si>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</si>
  <si>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</si>
  <si>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</si>
  <si>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</si>
  <si>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</si>
  <si>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</si>
  <si>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</si>
  <si>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</si>
  <si>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</si>
  <si>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</si>
  <si>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</si>
  <si>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</si>
  <si>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</si>
  <si>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</si>
  <si>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</si>
  <si>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</si>
  <si>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</si>
  <si>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</si>
  <si>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</si>
  <si>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</si>
  <si>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</si>
  <si>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</si>
  <si>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</si>
  <si>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</si>
  <si>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</si>
  <si>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</si>
  <si>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</si>
  <si>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</si>
  <si>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</si>
  <si>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</si>
  <si>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</si>
  <si>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</si>
  <si>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</si>
  <si>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</si>
  <si>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</si>
  <si>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</si>
  <si>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</si>
  <si>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</si>
  <si>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</si>
  <si>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</si>
  <si>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</si>
  <si>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</si>
  <si>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</si>
  <si>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</si>
  <si>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</si>
  <si>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</si>
  <si>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</si>
  <si>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</si>
  <si>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</si>
  <si>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</si>
  <si>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</si>
  <si>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</si>
  <si>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</si>
  <si>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</si>
  <si>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</si>
  <si>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</si>
  <si>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</si>
  <si>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</si>
  <si>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</si>
  <si>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</si>
  <si>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</si>
  <si>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</si>
  <si>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</si>
  <si>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</si>
  <si>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</si>
  <si>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</si>
  <si>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</si>
  <si>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</si>
  <si>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</si>
  <si>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</si>
  <si>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</si>
  <si>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</si>
  <si>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</si>
  <si>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</si>
  <si>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</si>
  <si>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</si>
  <si>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</si>
  <si>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</si>
  <si>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</si>
  <si>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</si>
  <si>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</si>
  <si>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</si>
  <si>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</si>
  <si>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</si>
  <si>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</si>
  <si>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</si>
  <si>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</si>
  <si>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</si>
  <si>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</si>
  <si>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</si>
  <si>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</si>
  <si>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</si>
  <si>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</si>
  <si>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</si>
  <si>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</si>
  <si>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</si>
  <si>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</si>
  <si>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</si>
  <si>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</si>
  <si>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</si>
  <si>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</si>
  <si>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</si>
  <si>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</si>
  <si>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</si>
  <si>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</si>
  <si>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</si>
  <si>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</si>
  <si>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</si>
  <si>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</si>
  <si>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</si>
  <si>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</si>
  <si>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</si>
  <si>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</si>
  <si>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</si>
  <si>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</si>
  <si>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</si>
  <si>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</si>
  <si>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</si>
  <si>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</si>
  <si>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</si>
  <si>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</si>
  <si>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</si>
  <si>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</si>
  <si>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</si>
  <si>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</si>
  <si>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</si>
  <si>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</si>
  <si>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</si>
  <si>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</si>
  <si>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</si>
  <si>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</si>
  <si>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</si>
  <si>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</si>
  <si>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</si>
  <si>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</si>
  <si>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</si>
  <si>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</si>
  <si>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</si>
  <si>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</si>
  <si>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</si>
  <si>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</si>
  <si>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</si>
  <si>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</si>
  <si>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</si>
  <si>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</si>
  <si>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</si>
  <si>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</si>
  <si>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</si>
  <si>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</si>
  <si>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</si>
  <si>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</si>
  <si>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</si>
  <si>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</si>
  <si>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</si>
  <si>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</si>
  <si>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</si>
  <si>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</si>
  <si>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</si>
  <si>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</si>
  <si>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</si>
  <si>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</si>
  <si>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</si>
  <si>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</si>
  <si>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</si>
  <si>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</si>
  <si>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</si>
  <si>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</si>
  <si>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</si>
  <si>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</si>
  <si>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</si>
  <si>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</si>
  <si>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</si>
  <si>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</si>
  <si>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</si>
  <si>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</si>
  <si>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</si>
  <si>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</si>
  <si>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</si>
  <si>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</si>
  <si>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</si>
  <si>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</si>
  <si>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</si>
  <si>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</si>
  <si>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</si>
  <si>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</si>
  <si>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</si>
  <si>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</si>
  <si>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</si>
  <si>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</si>
  <si>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</si>
  <si>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</si>
  <si>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</si>
  <si>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</si>
  <si>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</si>
  <si>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</si>
  <si>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</si>
  <si>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</si>
  <si>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</si>
  <si>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</si>
  <si>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</si>
  <si>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</si>
  <si>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</si>
  <si>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</si>
  <si>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</si>
  <si>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</si>
  <si>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</si>
  <si>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</si>
  <si>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</si>
  <si>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</si>
  <si>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</si>
  <si>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</si>
  <si>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</si>
  <si>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</si>
  <si>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</si>
  <si>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</si>
  <si>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</si>
  <si>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</si>
  <si>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</si>
  <si>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</si>
  <si>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</si>
  <si>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</si>
  <si>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</si>
  <si>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</si>
  <si>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</si>
  <si>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</si>
  <si>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</si>
  <si>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</si>
  <si>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</si>
  <si>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</si>
  <si>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</si>
  <si>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</si>
  <si>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</si>
  <si>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</si>
  <si>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</si>
  <si>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</si>
  <si>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</si>
  <si>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</si>
  <si>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</si>
  <si>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</si>
  <si>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</si>
  <si>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</si>
  <si>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</si>
  <si>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</si>
  <si>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</si>
  <si>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</si>
  <si>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</si>
  <si>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</si>
  <si>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</si>
  <si>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</si>
  <si>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</si>
  <si>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</si>
  <si>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</si>
  <si>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</si>
  <si>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</si>
  <si>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</si>
  <si>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</si>
  <si>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</si>
  <si>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</si>
  <si>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</si>
  <si>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</si>
  <si>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</si>
  <si>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</si>
  <si>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</si>
  <si>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</si>
  <si>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</si>
  <si>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</si>
  <si>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</si>
  <si>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</si>
  <si>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</si>
  <si>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</si>
  <si>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</si>
  <si>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</si>
  <si>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</si>
  <si>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</si>
  <si>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</si>
  <si>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</si>
  <si>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</si>
  <si>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</si>
  <si>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</si>
  <si>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</si>
  <si>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</si>
  <si>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</si>
  <si>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</si>
  <si>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</si>
  <si>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</si>
  <si>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</si>
  <si>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</si>
  <si>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</si>
  <si>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</si>
  <si>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</si>
  <si>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</si>
  <si>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</si>
  <si>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</si>
  <si>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</si>
  <si>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</si>
  <si>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</si>
  <si>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</si>
  <si>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</si>
  <si>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</si>
  <si>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</si>
  <si>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</si>
  <si>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</si>
  <si>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</si>
  <si>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</si>
  <si>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</si>
  <si>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</si>
  <si>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</si>
  <si>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</si>
  <si>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</si>
  <si>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</si>
  <si>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</si>
  <si>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</si>
  <si>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</si>
  <si>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</si>
  <si>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</si>
  <si>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</si>
  <si>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</si>
  <si>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</si>
  <si>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</si>
  <si>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</si>
  <si>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</si>
  <si>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</si>
  <si>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</si>
  <si>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</si>
  <si>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</si>
  <si>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</si>
  <si>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</si>
  <si>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</si>
  <si>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</si>
  <si>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</si>
  <si>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</si>
  <si>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</si>
  <si>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</si>
  <si>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</si>
  <si>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</si>
  <si>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</si>
  <si>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</si>
  <si>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</si>
  <si>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</si>
  <si>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</si>
  <si>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</si>
  <si>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</si>
  <si>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</si>
  <si>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</si>
  <si>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</si>
  <si>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</si>
  <si>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</si>
  <si>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</si>
  <si>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</si>
  <si>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</si>
  <si>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</si>
  <si>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</si>
  <si>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</si>
  <si>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</si>
  <si>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</si>
  <si>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</si>
  <si>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</si>
  <si>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</si>
  <si>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</si>
  <si>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</si>
  <si>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</si>
  <si>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</si>
  <si>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</si>
  <si>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</si>
  <si>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</si>
  <si>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</si>
  <si>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</si>
  <si>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</si>
  <si>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</si>
  <si>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</si>
  <si>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</si>
  <si>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</si>
  <si>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</si>
  <si>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</si>
  <si>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</si>
  <si>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</si>
  <si>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</si>
  <si>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</si>
  <si>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</si>
  <si>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</si>
  <si>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</si>
  <si>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</si>
  <si>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</si>
  <si>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</si>
  <si>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</si>
  <si>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</si>
  <si>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</si>
  <si>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</si>
  <si>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</si>
  <si>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</si>
  <si>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</si>
  <si>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</si>
  <si>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</si>
  <si>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</si>
  <si>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</si>
  <si>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</si>
  <si>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</si>
  <si>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</si>
  <si>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</si>
  <si>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</si>
  <si>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</si>
  <si>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</si>
  <si>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</si>
  <si>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</si>
  <si>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</si>
  <si>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</si>
  <si>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</si>
  <si>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</si>
  <si>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</si>
  <si>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</si>
  <si>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</si>
  <si>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</si>
  <si>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</si>
  <si>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</si>
  <si>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</si>
  <si>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</si>
  <si>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</si>
  <si>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</si>
  <si>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</si>
  <si>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</si>
  <si>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</si>
  <si>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</si>
  <si>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</si>
  <si>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</si>
  <si>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</si>
  <si>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</si>
  <si>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</si>
  <si>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</si>
  <si>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</si>
  <si>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</si>
  <si>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</si>
  <si>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</si>
  <si>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</si>
  <si>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</si>
  <si>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</si>
  <si>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</si>
  <si>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</si>
  <si>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</si>
  <si>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</si>
  <si>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</si>
  <si>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</si>
  <si>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</si>
  <si>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</si>
  <si>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</si>
  <si>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</si>
  <si>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</si>
  <si>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</si>
  <si>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</si>
  <si>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</si>
  <si>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</si>
  <si>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</si>
  <si>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</si>
  <si>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</si>
  <si>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</si>
  <si>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</si>
  <si>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</si>
  <si>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</si>
  <si>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</si>
  <si>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</si>
  <si>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</si>
  <si>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</si>
  <si>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</si>
  <si>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</si>
  <si>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</si>
  <si>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</si>
  <si>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</si>
  <si>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</si>
  <si>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</si>
  <si>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</si>
  <si>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</si>
  <si>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</si>
  <si>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</si>
  <si>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</si>
  <si>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</si>
  <si>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</si>
  <si>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</si>
  <si>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</si>
  <si>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</si>
  <si>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</si>
  <si>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</si>
  <si>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</si>
  <si>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</si>
  <si>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</si>
  <si>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</si>
  <si>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</si>
  <si>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</si>
  <si>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</si>
  <si>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</si>
  <si>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</si>
  <si>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</si>
  <si>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</si>
  <si>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</si>
  <si>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</si>
  <si>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</si>
  <si>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</si>
  <si>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</si>
  <si>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</si>
  <si>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</si>
  <si>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</si>
  <si>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</si>
  <si>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</si>
  <si>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</si>
  <si>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</si>
  <si>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</si>
  <si>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</si>
  <si>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</si>
  <si>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</si>
  <si>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</si>
  <si>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</si>
  <si>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</si>
  <si>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</si>
  <si>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</si>
  <si>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</si>
  <si>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</si>
  <si>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</si>
  <si>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</si>
  <si>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</si>
  <si>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</si>
  <si>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</si>
  <si>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</si>
  <si>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</si>
  <si>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</si>
  <si>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</si>
  <si>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</si>
  <si>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</si>
  <si>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</si>
  <si>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</si>
  <si>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</si>
  <si>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</si>
  <si>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</si>
  <si>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</si>
  <si>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</si>
  <si>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</si>
  <si>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</si>
  <si>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</si>
  <si>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</si>
  <si>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</si>
  <si>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</si>
  <si>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</si>
  <si>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</si>
  <si>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</si>
  <si>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</si>
  <si>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</si>
  <si>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</si>
  <si>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</si>
  <si>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</si>
  <si>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</si>
  <si>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</si>
  <si>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</si>
  <si>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</si>
  <si>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</si>
  <si>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</si>
  <si>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</si>
  <si>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</si>
  <si>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</si>
  <si>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</si>
  <si>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</si>
  <si>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</si>
  <si>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</si>
  <si>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</si>
  <si>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</si>
  <si>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</si>
  <si>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</si>
  <si>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</si>
  <si>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</si>
  <si>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</si>
  <si>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</si>
  <si>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</si>
  <si>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</si>
  <si>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</si>
  <si>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</si>
  <si>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</si>
  <si>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</si>
  <si>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</si>
  <si>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</si>
  <si>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</si>
  <si>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</si>
  <si>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</si>
  <si>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</si>
  <si>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</si>
  <si>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</si>
  <si>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</si>
  <si>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</si>
  <si>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</si>
  <si>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</si>
  <si>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</si>
  <si>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</si>
  <si>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</si>
  <si>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</si>
  <si>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</si>
  <si>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</si>
  <si>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</si>
  <si>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</si>
  <si>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</si>
  <si>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</si>
  <si>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</si>
  <si>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</si>
  <si>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</si>
  <si>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</si>
  <si>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</si>
  <si>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</si>
  <si>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</si>
  <si>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</si>
  <si>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</si>
  <si>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</si>
  <si>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</si>
  <si>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</si>
  <si>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</si>
  <si>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</si>
  <si>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</si>
  <si>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</si>
  <si>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</si>
  <si>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</si>
  <si>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</si>
  <si>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</si>
  <si>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</si>
  <si>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</si>
  <si>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</si>
  <si>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</si>
  <si>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</si>
  <si>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</si>
  <si>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</si>
  <si>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</si>
  <si>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</si>
  <si>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</si>
  <si>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</si>
  <si>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</si>
  <si>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</si>
  <si>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</si>
  <si>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</si>
  <si>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</si>
  <si>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</si>
  <si>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</si>
  <si>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</si>
  <si>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</si>
  <si>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</si>
  <si>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</si>
  <si>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</si>
  <si>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</si>
  <si>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</si>
  <si>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</si>
  <si>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</si>
  <si>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</si>
  <si>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</si>
  <si>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</si>
  <si>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</si>
  <si>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</si>
  <si>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</si>
  <si>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</si>
  <si>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</si>
  <si>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</si>
  <si>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</si>
  <si>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</si>
  <si>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</si>
  <si>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</si>
  <si>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</si>
  <si>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</si>
  <si>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</si>
  <si>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</si>
  <si>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</si>
  <si>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</si>
  <si>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</si>
  <si>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</si>
  <si>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</si>
  <si>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</si>
  <si>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</si>
  <si>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</si>
  <si>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</si>
  <si>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</si>
  <si>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</si>
  <si>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</si>
  <si>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</si>
  <si>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</si>
  <si>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</si>
  <si>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</si>
  <si>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</si>
  <si>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</si>
  <si>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</si>
  <si>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</si>
  <si>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</si>
  <si>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</si>
  <si>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</si>
  <si>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</si>
  <si>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</si>
  <si>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</si>
  <si>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</si>
  <si>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</si>
  <si>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</si>
  <si>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</si>
  <si>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</si>
  <si>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</si>
  <si>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</si>
  <si>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</si>
  <si>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</si>
  <si>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</si>
  <si>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</si>
  <si>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</si>
  <si>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</si>
  <si>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</si>
  <si>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</si>
  <si>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</si>
  <si>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</si>
  <si>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</si>
  <si>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</si>
  <si>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</si>
  <si>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</si>
  <si>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</si>
  <si>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</si>
  <si>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</si>
  <si>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</si>
  <si>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</si>
  <si>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</si>
  <si>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</si>
  <si>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</si>
  <si>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</si>
  <si>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</si>
  <si>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</si>
  <si>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</si>
  <si>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</si>
  <si>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</si>
  <si>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</si>
  <si>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</si>
  <si>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</si>
  <si>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</si>
  <si>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</si>
  <si>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</si>
  <si>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</si>
  <si>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</si>
  <si>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</si>
  <si>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</si>
  <si>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</si>
  <si>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</si>
  <si>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</si>
  <si>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</si>
  <si>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</si>
  <si>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</si>
  <si>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</si>
  <si>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</si>
  <si>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</si>
  <si>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</si>
  <si>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</si>
  <si>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</si>
  <si>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</si>
  <si>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</si>
  <si>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</si>
  <si>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</si>
  <si>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</si>
  <si>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</si>
  <si>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</si>
  <si>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</si>
  <si>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</si>
  <si>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</si>
  <si>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</si>
  <si>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</si>
  <si>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</si>
  <si>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</si>
  <si>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</si>
  <si>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</si>
  <si>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</si>
  <si>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</si>
  <si>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</si>
  <si>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</si>
  <si>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</si>
  <si>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</si>
  <si>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</si>
  <si>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</si>
  <si>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</si>
  <si>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</si>
  <si>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</si>
  <si>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</si>
  <si>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</si>
  <si>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</si>
  <si>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</si>
  <si>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</si>
  <si>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</si>
  <si>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</si>
  <si>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</si>
  <si>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</si>
  <si>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</si>
  <si>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</si>
  <si>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</si>
  <si>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</si>
  <si>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</si>
  <si>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</si>
  <si>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</si>
  <si>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</si>
  <si>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</si>
  <si>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</si>
  <si>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</si>
  <si>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</si>
  <si>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</si>
  <si>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</si>
  <si>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</si>
  <si>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</si>
  <si>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</si>
  <si>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</si>
  <si>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</si>
  <si>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</si>
  <si>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</si>
  <si>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</si>
  <si>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</si>
  <si>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</si>
  <si>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</si>
  <si>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</si>
  <si>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</si>
  <si>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</si>
  <si>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</si>
  <si>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</si>
  <si>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</si>
  <si>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</si>
  <si>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</si>
  <si>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</si>
  <si>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</si>
  <si>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</si>
  <si>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</si>
  <si>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</si>
  <si>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</si>
  <si>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</si>
  <si>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</si>
  <si>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</si>
  <si>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</si>
  <si>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</si>
  <si>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</si>
  <si>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</si>
  <si>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</si>
  <si>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</si>
  <si>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</si>
  <si>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</si>
  <si>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</si>
  <si>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</si>
  <si>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</si>
  <si>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</si>
  <si>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</si>
  <si>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</si>
  <si>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</si>
  <si>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</si>
  <si>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</si>
  <si>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</si>
  <si>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</si>
  <si>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</si>
  <si>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</si>
  <si>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</si>
  <si>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</si>
  <si>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</si>
  <si>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</si>
  <si>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</si>
  <si>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</si>
  <si>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</si>
  <si>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</si>
  <si>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</si>
  <si>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</si>
  <si>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</si>
  <si>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</si>
  <si>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</si>
  <si>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</si>
  <si>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</si>
  <si>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</si>
  <si>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</si>
  <si>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</si>
  <si>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</si>
  <si>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</si>
  <si>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</si>
  <si>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</si>
  <si>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</si>
  <si>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</si>
  <si>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</si>
  <si>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</si>
  <si>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</si>
  <si>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</si>
  <si>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</si>
  <si>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</si>
  <si>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</si>
  <si>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</si>
  <si>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</si>
  <si>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</si>
  <si>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</si>
  <si>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</si>
  <si>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</si>
  <si>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</si>
  <si>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</si>
  <si>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</si>
  <si>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</si>
  <si>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</si>
  <si>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</si>
  <si>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</si>
  <si>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</si>
  <si>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</si>
  <si>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</si>
  <si>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</si>
  <si>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</si>
  <si>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</si>
  <si>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</si>
  <si>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</si>
  <si>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</si>
  <si>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</si>
  <si>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</si>
  <si>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</si>
  <si>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</si>
  <si>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</si>
  <si>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</si>
  <si>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</si>
  <si>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</si>
  <si>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</si>
  <si>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</si>
  <si>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</si>
  <si>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</si>
  <si>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</si>
  <si>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</si>
  <si>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</si>
  <si>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</si>
  <si>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</si>
  <si>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</si>
  <si>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</si>
  <si>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</si>
  <si>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</si>
  <si>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</si>
  <si>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</si>
  <si>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</si>
  <si>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</si>
  <si>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</si>
  <si>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</si>
  <si>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</si>
  <si>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</si>
  <si>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</si>
  <si>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</si>
  <si>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</si>
  <si>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</si>
  <si>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</si>
  <si>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</si>
  <si>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</si>
  <si>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</si>
  <si>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</si>
  <si>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</si>
  <si>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</si>
  <si>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</si>
  <si>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</si>
  <si>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</si>
  <si>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</si>
  <si>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</si>
  <si>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</si>
  <si>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</si>
  <si>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</si>
  <si>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</si>
  <si>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</si>
  <si>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</si>
  <si>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</si>
  <si>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</si>
  <si>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</si>
  <si>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</si>
  <si>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</si>
  <si>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</si>
  <si>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</si>
  <si>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</si>
  <si>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</si>
  <si>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</si>
  <si>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</si>
  <si>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</si>
  <si>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</si>
  <si>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</si>
  <si>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</si>
  <si>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</si>
  <si>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</si>
  <si>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</si>
  <si>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</si>
  <si>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</si>
  <si>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</si>
  <si>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</si>
  <si>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</si>
  <si>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</si>
  <si>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</si>
  <si>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</si>
  <si>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</si>
  <si>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</si>
  <si>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</si>
  <si>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</si>
  <si>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</si>
  <si>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</si>
  <si>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</si>
  <si>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</si>
  <si>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</si>
  <si>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</si>
  <si>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</si>
  <si>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</si>
  <si>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</si>
  <si>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</si>
  <si>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</si>
  <si>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</si>
  <si>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</si>
  <si>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</si>
  <si>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</si>
  <si>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</si>
  <si>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</si>
  <si>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</si>
  <si>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</si>
  <si>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</si>
  <si>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</si>
  <si>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</si>
  <si>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</si>
  <si>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</si>
  <si>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</si>
  <si>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</si>
  <si>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</si>
  <si>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</si>
  <si>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</si>
  <si>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</si>
  <si>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</si>
  <si>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</si>
  <si>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</si>
  <si>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</si>
  <si>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</si>
  <si>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</si>
  <si>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</si>
  <si>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</si>
  <si>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</si>
  <si>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</si>
  <si>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</si>
  <si>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</si>
  <si>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</si>
  <si>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</si>
  <si>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</si>
  <si>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</si>
  <si>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</si>
  <si>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</si>
  <si>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</si>
  <si>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</si>
  <si>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</si>
  <si>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</si>
  <si>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</si>
  <si>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</si>
  <si>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</si>
  <si>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</si>
  <si>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</si>
  <si>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</si>
  <si>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</si>
  <si>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</si>
  <si>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</si>
  <si>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</si>
  <si>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</si>
  <si>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</si>
  <si>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</si>
  <si>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</si>
  <si>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</si>
  <si>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</si>
  <si>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</si>
  <si>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</si>
  <si>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</si>
  <si>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</si>
  <si>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</si>
  <si>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</si>
  <si>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</si>
  <si>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</si>
  <si>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</si>
  <si>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</si>
  <si>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</si>
  <si>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</si>
  <si>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</si>
  <si>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</si>
  <si>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</si>
  <si>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</si>
  <si>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</si>
  <si>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</si>
  <si>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</si>
  <si>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</si>
  <si>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</si>
  <si>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</si>
  <si>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</si>
  <si>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</si>
  <si>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</si>
  <si>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</si>
  <si>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</si>
  <si>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</si>
  <si>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</si>
  <si>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</si>
  <si>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</si>
  <si>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</si>
  <si>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</si>
  <si>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</si>
  <si>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</si>
  <si>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</si>
  <si>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</si>
  <si>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</si>
  <si>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</si>
  <si>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</si>
  <si>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</si>
  <si>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</si>
  <si>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</si>
  <si>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</si>
  <si>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</si>
  <si>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</si>
  <si>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</si>
  <si>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</si>
  <si>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</si>
  <si>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</si>
  <si>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</si>
  <si>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</si>
  <si>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</si>
  <si>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</si>
  <si>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</si>
  <si>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</si>
  <si>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</si>
  <si>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</si>
  <si>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</si>
  <si>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</si>
  <si>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</si>
  <si>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</si>
  <si>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</si>
  <si>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</si>
  <si>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</si>
  <si>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</si>
  <si>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</si>
  <si>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</si>
  <si>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</si>
  <si>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</si>
  <si>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</si>
  <si>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</si>
  <si>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</si>
  <si>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</si>
  <si>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</si>
  <si>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</si>
  <si>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</si>
  <si>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</si>
  <si>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</si>
  <si>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</si>
  <si>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</si>
  <si>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</si>
  <si>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</si>
  <si>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</si>
  <si>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</si>
  <si>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</si>
  <si>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</si>
  <si>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</si>
  <si>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</si>
  <si>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</si>
  <si>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</si>
  <si>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</si>
  <si>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</si>
  <si>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</si>
  <si>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</si>
  <si>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</si>
  <si>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</si>
  <si>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</si>
  <si>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</si>
  <si>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</si>
  <si>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</si>
  <si>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</si>
  <si>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</si>
  <si>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</si>
  <si>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</si>
  <si>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</si>
  <si>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</si>
  <si>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</si>
  <si>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</si>
  <si>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</si>
  <si>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</si>
  <si>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</si>
  <si>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</si>
  <si>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</si>
  <si>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</si>
  <si>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</si>
  <si>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</si>
  <si>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</si>
  <si>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</si>
  <si>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</si>
  <si>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</si>
  <si>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</si>
  <si>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</si>
  <si>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</si>
  <si>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</si>
  <si>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</si>
  <si>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</si>
  <si>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</si>
  <si>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</si>
  <si>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</si>
  <si>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</si>
  <si>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</si>
  <si>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</si>
  <si>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</si>
  <si>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</si>
  <si>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</si>
  <si>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</si>
  <si>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</si>
  <si>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</si>
  <si>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</si>
  <si>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</si>
  <si>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</si>
  <si>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</si>
  <si>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</si>
  <si>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</si>
  <si>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</si>
  <si>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</si>
  <si>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</si>
  <si>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</si>
  <si>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</si>
  <si>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</si>
  <si>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</si>
  <si>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</si>
  <si>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</si>
  <si>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</si>
  <si>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</si>
  <si>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</si>
  <si>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</si>
  <si>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</si>
  <si>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</si>
  <si>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</si>
  <si>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</si>
  <si>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</si>
  <si>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</si>
  <si>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</si>
  <si>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</si>
  <si>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</si>
  <si>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</si>
  <si>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</si>
  <si>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</si>
  <si>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</si>
  <si>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</si>
  <si>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</si>
  <si>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</si>
  <si>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</si>
  <si>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</si>
  <si>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</si>
  <si>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</si>
  <si>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</si>
  <si>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</si>
  <si>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</si>
  <si>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</si>
  <si>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</si>
  <si>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</si>
  <si>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</si>
  <si>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</si>
  <si>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</si>
  <si>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</si>
  <si>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</si>
  <si>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</si>
  <si>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</si>
  <si>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</si>
  <si>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</si>
  <si>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</si>
  <si>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</si>
  <si>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</si>
  <si>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</si>
  <si>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</si>
  <si>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</si>
  <si>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</si>
  <si>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</si>
  <si>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</si>
  <si>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</si>
  <si>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</si>
  <si>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</si>
  <si>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</si>
  <si>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</si>
  <si>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</si>
  <si>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</si>
  <si>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</si>
  <si>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</si>
  <si>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</si>
  <si>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</si>
  <si>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</si>
  <si>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</si>
  <si>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</si>
  <si>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</si>
  <si>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</si>
  <si>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</si>
  <si>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</si>
  <si>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</si>
  <si>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</si>
  <si>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</si>
  <si>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</si>
  <si>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</si>
  <si>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</si>
  <si>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</si>
  <si>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</si>
  <si>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</si>
  <si>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</si>
  <si>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</si>
  <si>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</si>
  <si>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</si>
  <si>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</si>
  <si>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</si>
  <si>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</si>
  <si>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</si>
  <si>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</si>
  <si>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</si>
  <si>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</si>
  <si>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</si>
  <si>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</si>
  <si>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</si>
  <si>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</si>
  <si>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</si>
  <si>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</si>
  <si>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</si>
  <si>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</si>
  <si>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</si>
  <si>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</si>
  <si>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</si>
  <si>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</si>
  <si>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</si>
  <si>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</si>
  <si>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</si>
  <si>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</si>
  <si>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</si>
  <si>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</si>
  <si>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</si>
  <si>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</si>
  <si>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</si>
  <si>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</si>
  <si>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</si>
  <si>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</si>
  <si>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</si>
  <si>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</si>
  <si>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</si>
  <si>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</si>
  <si>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</si>
  <si>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</si>
  <si>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</si>
  <si>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</si>
  <si>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</si>
  <si>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</si>
  <si>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</si>
  <si>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</si>
  <si>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</si>
  <si>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</si>
  <si>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</si>
  <si>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</si>
  <si>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</si>
  <si>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</si>
  <si>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</si>
  <si>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</si>
  <si>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</si>
  <si>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</si>
  <si>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</si>
  <si>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</si>
  <si>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</si>
  <si>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</si>
  <si>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</si>
  <si>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</si>
  <si>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</si>
  <si>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</si>
  <si>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</si>
  <si>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</si>
  <si>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</si>
  <si>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</si>
  <si>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</si>
  <si>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</si>
  <si>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</si>
  <si>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</si>
  <si>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</si>
  <si>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</si>
  <si>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</si>
  <si>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</si>
  <si>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</si>
  <si>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</si>
  <si>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</si>
  <si>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</si>
  <si>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</si>
  <si>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</si>
  <si>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</si>
  <si>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</si>
  <si>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</si>
  <si>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</si>
  <si>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</si>
  <si>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</si>
  <si>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</si>
  <si>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</si>
  <si>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</si>
  <si>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</si>
  <si>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</si>
  <si>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</si>
  <si>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</si>
  <si>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</si>
  <si>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</si>
  <si>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</si>
  <si>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</si>
  <si>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</si>
  <si>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</si>
  <si>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</si>
  <si>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</si>
  <si>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</si>
  <si>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</si>
  <si>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</si>
  <si>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</si>
  <si>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</si>
  <si>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</si>
  <si>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</si>
  <si>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</si>
  <si>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</si>
  <si>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</si>
  <si>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</si>
  <si>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</si>
  <si>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</si>
  <si>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</si>
  <si>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</si>
  <si>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</si>
  <si>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</si>
  <si>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</si>
  <si>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</si>
  <si>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</si>
  <si>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</si>
  <si>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</si>
  <si>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</si>
  <si>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</si>
  <si>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</si>
  <si>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</si>
  <si>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</si>
  <si>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</si>
  <si>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</si>
  <si>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</si>
  <si>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</si>
  <si>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</si>
  <si>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</si>
  <si>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</si>
  <si>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</si>
  <si>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</si>
  <si>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</si>
  <si>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</si>
  <si>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</si>
  <si>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</si>
  <si>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</si>
  <si>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</si>
  <si>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</si>
  <si>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</si>
  <si>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</si>
  <si>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</si>
  <si>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</si>
  <si>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</si>
  <si>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</si>
  <si>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</si>
  <si>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</si>
  <si>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</si>
  <si>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</si>
  <si>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</si>
  <si>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</si>
  <si>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</si>
  <si>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</si>
  <si>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</si>
  <si>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</si>
  <si>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</si>
  <si>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</si>
  <si>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</si>
  <si>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</si>
  <si>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</si>
  <si>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</si>
  <si>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</si>
  <si>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</si>
  <si>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</si>
  <si>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</si>
  <si>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</si>
  <si>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</si>
  <si>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</si>
  <si>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</si>
  <si>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</si>
  <si>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</si>
  <si>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</si>
  <si>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</si>
  <si>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</si>
  <si>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</si>
  <si>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</si>
  <si>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</si>
  <si>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</si>
  <si>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</si>
  <si>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</si>
  <si>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</si>
  <si>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</si>
  <si>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</si>
  <si>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</si>
  <si>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</si>
  <si>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</si>
  <si>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</si>
  <si>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</si>
  <si>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</si>
  <si>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</si>
  <si>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</si>
  <si>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</si>
  <si>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</si>
  <si>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</si>
  <si>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</si>
  <si>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</si>
  <si>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</si>
  <si>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</si>
  <si>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</si>
  <si>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</si>
  <si>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</si>
  <si>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</si>
  <si>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</si>
  <si>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</si>
  <si>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</si>
  <si>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</si>
  <si>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</si>
  <si>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</si>
  <si>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</si>
  <si>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</si>
  <si>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</si>
  <si>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</si>
  <si>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</si>
  <si>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</si>
  <si>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</si>
  <si>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</si>
  <si>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</si>
  <si>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</si>
  <si>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</si>
  <si>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</si>
  <si>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</si>
  <si>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</si>
  <si>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</si>
  <si>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</si>
  <si>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</si>
  <si>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</si>
  <si>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</si>
  <si>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</si>
  <si>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</si>
  <si>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</si>
  <si>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</si>
  <si>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</si>
  <si>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</si>
  <si>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</si>
  <si>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</si>
  <si>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</si>
  <si>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</si>
  <si>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</si>
  <si>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</si>
  <si>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</si>
  <si>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</si>
  <si>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</si>
  <si>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</si>
  <si>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</si>
  <si>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</si>
  <si>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</si>
  <si>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</si>
  <si>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</si>
  <si>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</si>
  <si>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</si>
  <si>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</si>
  <si>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</si>
  <si>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</si>
  <si>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</si>
  <si>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</si>
  <si>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</si>
  <si>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</si>
  <si>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</si>
  <si>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</si>
  <si>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</si>
  <si>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</si>
  <si>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</si>
  <si>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</si>
  <si>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</si>
  <si>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</si>
  <si>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</si>
  <si>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</si>
  <si>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</si>
  <si>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</si>
  <si>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</si>
  <si>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</si>
  <si>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</si>
  <si>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</si>
  <si>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</si>
  <si>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</si>
  <si>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</si>
  <si>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</si>
  <si>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</si>
  <si>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</si>
  <si>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</si>
  <si>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</si>
  <si>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</si>
  <si>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</si>
  <si>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</si>
  <si>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</si>
  <si>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</si>
  <si>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</si>
  <si>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</si>
  <si>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</si>
  <si>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</si>
  <si>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</si>
  <si>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</si>
  <si>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</si>
  <si>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</si>
  <si>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</si>
  <si>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</si>
  <si>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</si>
  <si>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</si>
  <si>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</si>
  <si>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</si>
  <si>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</si>
  <si>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</si>
  <si>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</si>
  <si>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</si>
  <si>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</si>
  <si>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</si>
  <si>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</si>
  <si>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</si>
  <si>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</si>
  <si>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</si>
  <si>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</si>
  <si>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</si>
  <si>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</si>
  <si>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</si>
  <si>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</si>
  <si>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</si>
  <si>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</si>
  <si>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</si>
  <si>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</si>
  <si>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</si>
  <si>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</si>
  <si>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</si>
  <si>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</si>
  <si>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</si>
  <si>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</si>
  <si>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</si>
  <si>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</si>
  <si>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</si>
  <si>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</si>
  <si>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</si>
  <si>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</si>
  <si>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</si>
  <si>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</si>
  <si>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</si>
  <si>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</si>
  <si>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</si>
  <si>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</si>
  <si>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</si>
  <si>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</si>
  <si>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</si>
  <si>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</si>
  <si>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</si>
  <si>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</si>
  <si>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</si>
  <si>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</si>
  <si>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</si>
  <si>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</si>
  <si>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</si>
  <si>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</si>
  <si>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</si>
  <si>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</si>
  <si>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</si>
  <si>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</si>
  <si>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</si>
  <si>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</si>
  <si>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</si>
  <si>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</si>
  <si>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</si>
  <si>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</si>
  <si>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</si>
  <si>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</si>
  <si>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</si>
  <si>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</si>
  <si>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</si>
  <si>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</si>
  <si>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</si>
  <si>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</si>
  <si>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</si>
  <si>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</si>
  <si>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</si>
  <si>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</si>
  <si>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</si>
  <si>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</si>
  <si>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</si>
  <si>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</si>
  <si>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</si>
  <si>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</si>
  <si>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</si>
  <si>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</si>
  <si>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</si>
  <si>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</si>
  <si>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</si>
  <si>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</si>
  <si>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</si>
  <si>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</si>
  <si>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</si>
  <si>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</si>
  <si>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</si>
  <si>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</si>
  <si>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</si>
  <si>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</si>
  <si>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</si>
  <si>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</si>
  <si>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</si>
  <si>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</si>
  <si>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</si>
  <si>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</si>
  <si>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</si>
  <si>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</si>
  <si>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</si>
  <si>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</si>
  <si>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</si>
  <si>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</si>
  <si>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</si>
  <si>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</si>
  <si>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</si>
  <si>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</si>
  <si>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</si>
  <si>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</si>
  <si>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</si>
  <si>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</si>
  <si>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</si>
  <si>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</si>
  <si>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</si>
  <si>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</si>
  <si>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</si>
  <si>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</si>
  <si>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</si>
  <si>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</si>
  <si>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</si>
  <si>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</si>
  <si>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</si>
  <si>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</si>
  <si>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</si>
  <si>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</si>
  <si>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</si>
  <si>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</si>
  <si>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</si>
  <si>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</si>
  <si>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</si>
  <si>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</si>
  <si>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</si>
  <si>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</si>
  <si>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</si>
  <si>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</si>
  <si>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</si>
  <si>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</si>
  <si>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</si>
  <si>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</si>
  <si>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</si>
  <si>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</si>
  <si>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</si>
  <si>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</si>
  <si>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</si>
  <si>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</si>
  <si>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</si>
  <si>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</si>
  <si>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</si>
  <si>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</si>
  <si>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</si>
  <si>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</si>
  <si>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</si>
  <si>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</si>
  <si>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</si>
  <si>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</si>
  <si>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</si>
  <si>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</si>
  <si>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</si>
  <si>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</si>
  <si>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</si>
  <si>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</si>
  <si>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</si>
  <si>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</si>
  <si>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</si>
  <si>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</si>
  <si>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</si>
  <si>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</si>
  <si>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</si>
  <si>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</si>
  <si>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</si>
  <si>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</si>
  <si>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</si>
  <si>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</si>
  <si>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</si>
  <si>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</si>
  <si>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</si>
  <si>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</si>
  <si>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</si>
  <si>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</si>
  <si>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</si>
  <si>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</si>
  <si>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</si>
  <si>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</si>
  <si>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</si>
  <si>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</si>
  <si>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</si>
  <si>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</si>
  <si>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</si>
  <si>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</si>
  <si>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</si>
  <si>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</si>
  <si>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</si>
  <si>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</si>
  <si>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</si>
  <si>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</si>
  <si>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</si>
  <si>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</si>
  <si>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</si>
  <si>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</si>
  <si>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</si>
  <si>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</si>
  <si>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</si>
  <si>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</si>
  <si>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</si>
  <si>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</si>
  <si>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</si>
  <si>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</si>
  <si>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</si>
  <si>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</si>
  <si>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</si>
  <si>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</si>
  <si>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</si>
  <si>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</si>
  <si>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</si>
  <si>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</si>
  <si>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</si>
  <si>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</si>
  <si>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</si>
  <si>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</si>
  <si>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</si>
  <si>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</si>
  <si>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</si>
  <si>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</si>
  <si>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</si>
  <si>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</si>
  <si>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</si>
  <si>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</si>
  <si>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</si>
  <si>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</si>
  <si>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</si>
  <si>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</si>
  <si>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</si>
  <si>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</si>
  <si>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</si>
  <si>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</si>
  <si>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</si>
  <si>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</si>
  <si>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</si>
  <si>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</si>
  <si>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</si>
  <si>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</si>
  <si>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</si>
  <si>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</si>
  <si>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</si>
  <si>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</si>
  <si>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</si>
  <si>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</si>
  <si>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</si>
  <si>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</si>
  <si>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</si>
  <si>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</si>
  <si>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</si>
  <si>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</si>
  <si>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</si>
  <si>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</si>
  <si>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</si>
  <si>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</si>
  <si>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</si>
  <si>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</si>
  <si>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</si>
  <si>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</si>
  <si>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</si>
  <si>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</si>
  <si>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</si>
  <si>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</si>
  <si>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</si>
  <si>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</si>
  <si>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</si>
  <si>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</si>
  <si>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</si>
  <si>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</si>
  <si>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</si>
  <si>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</si>
  <si>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</si>
  <si>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</si>
  <si>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</si>
  <si>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</si>
  <si>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</si>
  <si>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</si>
  <si>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</si>
  <si>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</si>
  <si>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</si>
  <si>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</si>
  <si>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</si>
  <si>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</si>
  <si>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</si>
  <si>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</si>
  <si>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</si>
  <si>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</si>
  <si>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</si>
  <si>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</si>
  <si>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</si>
  <si>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</si>
  <si>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</si>
  <si>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</si>
  <si>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</si>
  <si>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</si>
  <si>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</si>
  <si>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</si>
  <si>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</si>
  <si>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</si>
  <si>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</si>
  <si>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</si>
  <si>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</si>
  <si>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</si>
  <si>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</si>
  <si>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</si>
  <si>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</si>
  <si>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</si>
  <si>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</si>
  <si>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</si>
  <si>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</si>
  <si>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</si>
  <si>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</si>
  <si>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</si>
  <si>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</si>
  <si>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</si>
  <si>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</si>
  <si>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</si>
  <si>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</si>
  <si>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</si>
  <si>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</si>
  <si>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</si>
  <si>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</si>
  <si>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</si>
  <si>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</si>
  <si>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</si>
  <si>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</si>
  <si>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</si>
  <si>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</si>
  <si>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</si>
  <si>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</si>
  <si>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</si>
  <si>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</si>
  <si>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</si>
  <si>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</si>
  <si>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</si>
  <si>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</si>
  <si>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</si>
  <si>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</si>
  <si>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</si>
  <si>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</si>
  <si>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</si>
  <si>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</si>
  <si>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</si>
  <si>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</si>
  <si>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</si>
  <si>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</si>
  <si>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</si>
  <si>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</si>
  <si>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</si>
  <si>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</si>
  <si>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</si>
  <si>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</si>
  <si>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</si>
  <si>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</si>
  <si>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</si>
  <si>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</si>
  <si>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</si>
  <si>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</si>
  <si>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</si>
  <si>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</si>
  <si>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</si>
  <si>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</si>
  <si>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</si>
  <si>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</si>
  <si>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</si>
  <si>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</si>
  <si>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</si>
  <si>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</si>
  <si>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</si>
  <si>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</si>
  <si>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</si>
  <si>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</si>
  <si>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</si>
  <si>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</si>
  <si>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</si>
  <si>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</si>
  <si>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</si>
  <si>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</si>
  <si>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</si>
  <si>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</si>
  <si>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</si>
  <si>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</si>
  <si>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</si>
  <si>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</si>
  <si>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</si>
  <si>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</si>
  <si>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</si>
  <si>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</si>
  <si>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</si>
  <si>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</si>
  <si>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</si>
  <si>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</si>
  <si>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</si>
  <si>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</si>
  <si>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</si>
  <si>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</si>
  <si>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</si>
  <si>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</si>
  <si>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</si>
  <si>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</si>
  <si>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</si>
  <si>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</si>
  <si>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</si>
  <si>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</si>
  <si>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</si>
  <si>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</si>
  <si>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</si>
  <si>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</si>
  <si>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</si>
  <si>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</si>
  <si>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</si>
  <si>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</si>
  <si>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</si>
  <si>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</si>
  <si>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</si>
  <si>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</si>
  <si>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</si>
  <si>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</si>
  <si>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</si>
  <si>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</si>
  <si>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</si>
  <si>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</si>
  <si>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</si>
  <si>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</si>
  <si>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</si>
  <si>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</si>
  <si>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</si>
  <si>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</si>
  <si>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</si>
  <si>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</si>
  <si>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</si>
  <si>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</si>
  <si>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</si>
  <si>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</si>
  <si>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</si>
  <si>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</si>
  <si>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</si>
  <si>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</si>
  <si>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</si>
  <si>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</si>
  <si>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</si>
  <si>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</si>
  <si>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</si>
  <si>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</si>
  <si>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</si>
  <si>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</si>
  <si>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</si>
  <si>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</si>
  <si>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</si>
  <si>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</si>
  <si>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</si>
  <si>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</si>
  <si>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</si>
  <si>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</si>
  <si>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</si>
  <si>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</si>
  <si>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</si>
  <si>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</si>
  <si>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</si>
  <si>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</si>
  <si>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</si>
  <si>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</si>
  <si>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</si>
  <si>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</si>
  <si>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</si>
  <si>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</si>
  <si>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</si>
  <si>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</si>
  <si>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</si>
  <si>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</si>
  <si>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</si>
  <si>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</si>
  <si>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</si>
  <si>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</si>
  <si>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</si>
  <si>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</si>
  <si>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</si>
  <si>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</si>
  <si>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</si>
  <si>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</si>
  <si>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</si>
  <si>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</si>
  <si>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</si>
  <si>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</si>
  <si>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</si>
  <si>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</si>
  <si>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</si>
  <si>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</si>
  <si>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</si>
  <si>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</si>
  <si>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</si>
  <si>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</si>
  <si>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</si>
  <si>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</si>
  <si>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</si>
  <si>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</si>
  <si>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</si>
  <si>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</si>
  <si>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</si>
  <si>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</si>
  <si>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</si>
  <si>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</si>
  <si>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</si>
  <si>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</si>
  <si>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</si>
  <si>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</si>
  <si>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</si>
  <si>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</si>
  <si>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</si>
  <si>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</si>
  <si>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</si>
  <si>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</si>
  <si>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</si>
  <si>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</si>
  <si>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</si>
  <si>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</si>
  <si>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</si>
  <si>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</si>
  <si>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</si>
  <si>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</si>
  <si>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</si>
  <si>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</si>
  <si>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</si>
  <si>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</si>
  <si>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</si>
  <si>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</si>
  <si>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</si>
  <si>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</si>
  <si>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</si>
  <si>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</si>
  <si>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</si>
  <si>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</si>
  <si>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</si>
  <si>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</si>
  <si>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</si>
  <si>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</si>
  <si>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</si>
  <si>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</si>
  <si>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</si>
  <si>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</si>
  <si>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</si>
  <si>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</si>
  <si>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</si>
  <si>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</si>
  <si>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</si>
  <si>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</si>
  <si>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</si>
  <si>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</si>
  <si>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</si>
  <si>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</si>
  <si>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</si>
  <si>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</si>
  <si>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</si>
  <si>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</si>
  <si>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</si>
  <si>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</si>
  <si>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</si>
  <si>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</si>
  <si>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</si>
  <si>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</si>
  <si>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</si>
  <si>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</si>
  <si>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</si>
  <si>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</si>
  <si>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</si>
  <si>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</si>
  <si>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</si>
  <si>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</si>
  <si>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</si>
  <si>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</si>
  <si>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</si>
  <si>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</si>
  <si>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</si>
  <si>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</si>
  <si>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</si>
  <si>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</si>
  <si>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</si>
  <si>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</si>
  <si>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</si>
  <si>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</si>
  <si>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</si>
  <si>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</si>
  <si>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</si>
  <si>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</si>
  <si>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</si>
  <si>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</si>
  <si>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</si>
  <si>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</si>
  <si>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</si>
  <si>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</si>
  <si>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</si>
  <si>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</si>
  <si>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</si>
  <si>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</si>
  <si>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</si>
  <si>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</si>
  <si>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</si>
  <si>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</si>
  <si>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</si>
  <si>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</si>
  <si>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</si>
  <si>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</si>
  <si>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</si>
  <si>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</si>
  <si>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</si>
  <si>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</si>
  <si>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</si>
  <si>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</si>
  <si>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</si>
  <si>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</si>
  <si>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</si>
  <si>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</si>
  <si>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</si>
  <si>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</si>
  <si>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</si>
  <si>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</si>
  <si>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</si>
  <si>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</si>
  <si>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</si>
  <si>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</si>
  <si>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</si>
  <si>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</si>
  <si>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</si>
  <si>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</si>
  <si>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</si>
  <si>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</si>
  <si>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</si>
  <si>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</si>
  <si>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</si>
  <si>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</si>
  <si>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</si>
  <si>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</si>
  <si>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</si>
  <si>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</si>
  <si>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</si>
  <si>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</si>
  <si>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</si>
  <si>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</si>
  <si>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</si>
  <si>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</si>
  <si>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</si>
  <si>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</si>
  <si>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</si>
  <si>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</si>
  <si>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</si>
  <si>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</si>
  <si>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</si>
  <si>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</si>
  <si>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</si>
  <si>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</si>
  <si>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</si>
  <si>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</si>
  <si>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</si>
  <si>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</si>
  <si>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</si>
  <si>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</si>
  <si>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</si>
  <si>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</si>
  <si>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</si>
  <si>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</si>
  <si>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</si>
  <si>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</si>
  <si>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</si>
  <si>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</si>
  <si>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</si>
  <si>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</si>
  <si>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</si>
  <si>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</si>
  <si>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</si>
  <si>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</si>
  <si>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</si>
  <si>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</si>
  <si>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</si>
  <si>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</si>
  <si>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</si>
  <si>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</si>
  <si>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</si>
  <si>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</si>
  <si>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</si>
  <si>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</si>
  <si>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</si>
  <si>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</si>
  <si>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</si>
  <si>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</si>
  <si>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</si>
  <si>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</si>
  <si>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</si>
  <si>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</si>
  <si>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</si>
  <si>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</si>
  <si>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</si>
  <si>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</si>
  <si>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</si>
  <si>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</si>
  <si>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</si>
  <si>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</si>
  <si>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</si>
  <si>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</si>
  <si>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</si>
  <si>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</si>
  <si>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</si>
  <si>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</si>
  <si>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</si>
  <si>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</si>
  <si>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</si>
  <si>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</si>
  <si>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</si>
  <si>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</si>
  <si>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</si>
  <si>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</si>
  <si>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</si>
  <si>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</si>
  <si>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</si>
  <si>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</si>
  <si>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</si>
  <si>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</si>
  <si>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</si>
  <si>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</si>
  <si>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</si>
  <si>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</si>
  <si>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</si>
  <si>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</si>
  <si>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</si>
  <si>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</si>
  <si>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</si>
  <si>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</si>
  <si>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</si>
  <si>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</si>
  <si>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</si>
  <si>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</si>
  <si>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</si>
  <si>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</si>
  <si>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</si>
  <si>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</si>
  <si>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</si>
  <si>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</si>
  <si>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</si>
  <si>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</si>
  <si>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</si>
  <si>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</si>
  <si>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</si>
  <si>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</si>
  <si>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</si>
  <si>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</si>
  <si>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</si>
  <si>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</si>
  <si>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</si>
  <si>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</si>
  <si>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</si>
  <si>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</si>
  <si>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</si>
  <si>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</si>
  <si>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</si>
  <si>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</si>
  <si>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</si>
  <si>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</si>
  <si>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</si>
  <si>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</si>
  <si>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</si>
  <si>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</si>
  <si>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</si>
  <si>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</si>
  <si>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</si>
  <si>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</si>
  <si>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</si>
  <si>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</si>
  <si>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</si>
  <si>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</si>
  <si>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</si>
  <si>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</si>
  <si>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</si>
  <si>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</si>
  <si>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</si>
  <si>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</si>
  <si>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</si>
  <si>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</si>
  <si>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</si>
  <si>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</si>
  <si>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</si>
  <si>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</si>
  <si>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</si>
  <si>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</si>
  <si>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</si>
  <si>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</si>
  <si>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</si>
  <si>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</si>
  <si>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</si>
  <si>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</si>
  <si>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</si>
  <si>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</si>
  <si>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</si>
  <si>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</si>
  <si>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</si>
  <si>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</si>
  <si>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</si>
  <si>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</si>
  <si>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</si>
  <si>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</si>
  <si>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</si>
  <si>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</si>
  <si>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</si>
  <si>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</si>
  <si>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</si>
  <si>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</si>
  <si>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</si>
  <si>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</si>
  <si>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</si>
  <si>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</si>
  <si>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</si>
  <si>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</si>
  <si>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</si>
  <si>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</si>
  <si>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</si>
  <si>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</si>
  <si>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</si>
  <si>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</si>
  <si>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</si>
  <si>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</si>
  <si>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</si>
  <si>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</si>
  <si>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</si>
  <si>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</si>
  <si>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</si>
  <si>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</si>
  <si>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</si>
  <si>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</si>
  <si>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</si>
  <si>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</si>
  <si>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</si>
  <si>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</si>
  <si>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</si>
  <si>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</si>
  <si>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</si>
  <si>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</si>
  <si>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</si>
  <si>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</si>
  <si>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</si>
  <si>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</si>
  <si>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</si>
  <si>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</si>
  <si>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</si>
  <si>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</si>
  <si>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</si>
  <si>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</si>
  <si>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</si>
  <si>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</si>
  <si>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</si>
  <si>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</si>
  <si>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</si>
  <si>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</si>
  <si>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</si>
  <si>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</si>
  <si>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</si>
  <si>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</si>
  <si>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</si>
  <si>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</si>
  <si>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</si>
  <si>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</si>
  <si>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</si>
  <si>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</si>
  <si>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</si>
  <si>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</si>
  <si>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</si>
  <si>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</si>
  <si>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</si>
  <si>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</si>
  <si>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</si>
  <si>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</si>
  <si>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</si>
  <si>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</si>
  <si>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</si>
  <si>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</si>
  <si>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</si>
  <si>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</si>
  <si>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</si>
  <si>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</si>
  <si>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</si>
  <si>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</si>
  <si>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</si>
  <si>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</si>
  <si>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</si>
  <si>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</si>
  <si>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</si>
  <si>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</si>
  <si>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</si>
  <si>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</si>
  <si>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</si>
  <si>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</si>
  <si>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</si>
  <si>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</si>
  <si>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</si>
  <si>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</si>
  <si>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</si>
  <si>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</si>
  <si>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</si>
  <si>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</si>
  <si>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</si>
  <si>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</si>
  <si>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</si>
  <si>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</si>
  <si>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</si>
  <si>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</si>
  <si>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</si>
  <si>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</si>
  <si>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</si>
  <si>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</si>
  <si>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</si>
  <si>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</si>
  <si>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</si>
  <si>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</si>
  <si>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</si>
  <si>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</si>
  <si>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</si>
  <si>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</si>
  <si>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</si>
  <si>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</si>
  <si>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</si>
  <si>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</si>
  <si>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</si>
  <si>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</si>
  <si>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</si>
  <si>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</si>
  <si>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</si>
  <si>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</si>
  <si>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</si>
  <si>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</si>
  <si>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</si>
  <si>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</si>
  <si>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</si>
  <si>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</si>
  <si>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</si>
  <si>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</si>
  <si>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</si>
  <si>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</si>
  <si>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</si>
  <si>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</si>
  <si>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</si>
  <si>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</si>
  <si>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</si>
  <si>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</si>
  <si>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</si>
  <si>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</si>
  <si>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</si>
  <si>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</si>
  <si>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</si>
  <si>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</si>
  <si>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</si>
  <si>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</si>
  <si>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</si>
  <si>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</si>
  <si>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</si>
  <si>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</si>
  <si>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</si>
  <si>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</si>
  <si>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</si>
  <si>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</si>
  <si>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</si>
  <si>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</si>
  <si>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</si>
  <si>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</si>
  <si>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</si>
  <si>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</si>
  <si>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</si>
  <si>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</si>
  <si>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</si>
  <si>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</si>
  <si>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</si>
  <si>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</si>
  <si>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</si>
  <si>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</si>
  <si>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</si>
  <si>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</si>
  <si>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</si>
  <si>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</si>
  <si>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</si>
  <si>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</si>
  <si>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</si>
  <si>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</si>
  <si>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</si>
  <si>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</si>
  <si>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</si>
  <si>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</si>
  <si>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</si>
  <si>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</si>
  <si>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</si>
  <si>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</si>
  <si>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</si>
  <si>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</si>
  <si>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</si>
  <si>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</si>
  <si>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</si>
  <si>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</si>
  <si>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</si>
  <si>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</si>
  <si>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</si>
  <si>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</si>
  <si>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</si>
  <si>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</si>
  <si>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</si>
  <si>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</si>
  <si>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</si>
  <si>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</si>
  <si>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</si>
  <si>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</si>
  <si>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</si>
  <si>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</si>
  <si>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</si>
  <si>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</si>
  <si>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</si>
  <si>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</si>
  <si>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</si>
  <si>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</si>
  <si>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</si>
  <si>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</si>
  <si>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</si>
  <si>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</si>
  <si>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</si>
  <si>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</si>
  <si>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</si>
  <si>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</si>
  <si>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</si>
  <si>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</si>
  <si>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</si>
  <si>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</si>
  <si>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</si>
  <si>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</si>
  <si>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</si>
  <si>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</si>
  <si>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</si>
  <si>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</si>
  <si>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</si>
  <si>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</si>
  <si>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</si>
  <si>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</si>
  <si>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</si>
  <si>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</si>
  <si>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</si>
  <si>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</si>
  <si>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</si>
  <si>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</si>
  <si>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</si>
  <si>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</si>
  <si>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</si>
  <si>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</si>
  <si>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</si>
  <si>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</si>
  <si>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</si>
  <si>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</si>
  <si>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</si>
  <si>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</si>
  <si>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</si>
  <si>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</si>
  <si>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</si>
  <si>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</si>
  <si>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</si>
  <si>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</si>
  <si>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</si>
  <si>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</si>
  <si>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</si>
  <si>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</si>
  <si>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</si>
  <si>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</si>
  <si>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</si>
  <si>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</si>
  <si>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</si>
  <si>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</si>
  <si>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</si>
  <si>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</si>
  <si>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</si>
  <si>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</si>
  <si>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</si>
  <si>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</si>
  <si>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</si>
  <si>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</si>
  <si>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</si>
  <si>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</si>
  <si>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</si>
  <si>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</si>
  <si>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</si>
  <si>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</si>
  <si>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</si>
  <si>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</si>
  <si>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</si>
  <si>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</si>
  <si>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</si>
  <si>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</si>
  <si>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</si>
  <si>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</si>
  <si>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</si>
  <si>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</si>
  <si>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</si>
  <si>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</si>
  <si>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</si>
  <si>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</si>
  <si>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</si>
  <si>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</si>
  <si>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</si>
  <si>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</si>
  <si>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</si>
  <si>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</si>
  <si>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</si>
  <si>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</si>
  <si>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</si>
  <si>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</si>
  <si>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</si>
  <si>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</si>
  <si>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</si>
  <si>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</si>
  <si>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</si>
  <si>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</si>
  <si>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</si>
  <si>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</si>
  <si>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</si>
  <si>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</si>
  <si>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</si>
  <si>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</si>
  <si>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</si>
  <si>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</si>
  <si>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</si>
  <si>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</si>
  <si>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</si>
  <si>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</si>
  <si>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</si>
  <si>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</si>
  <si>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</si>
  <si>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</si>
  <si>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</si>
  <si>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</si>
  <si>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</si>
  <si>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</si>
  <si>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</si>
  <si>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</si>
  <si>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</si>
  <si>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</si>
  <si>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</si>
  <si>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</si>
  <si>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</si>
  <si>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</si>
  <si>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</si>
  <si>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</si>
  <si>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</si>
  <si>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</si>
  <si>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</si>
  <si>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</si>
  <si>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</si>
  <si>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</si>
  <si>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</si>
  <si>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</si>
  <si>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</si>
  <si>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</si>
  <si>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</si>
  <si>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</si>
  <si>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</si>
  <si>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</si>
  <si>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</si>
  <si>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</si>
  <si>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</si>
  <si>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</si>
  <si>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</si>
  <si>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</si>
  <si>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</si>
  <si>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</si>
  <si>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</si>
  <si>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</si>
  <si>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</si>
  <si>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</si>
  <si>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</si>
  <si>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</si>
  <si>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</si>
  <si>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</si>
  <si>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</si>
  <si>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</si>
  <si>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</si>
  <si>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</si>
  <si>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</si>
  <si>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</si>
  <si>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</si>
  <si>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</si>
  <si>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</si>
  <si>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</si>
  <si>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</si>
  <si>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</si>
  <si>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</si>
  <si>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</si>
  <si>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</si>
  <si>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</si>
  <si>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</si>
  <si>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</si>
  <si>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</si>
  <si>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</si>
  <si>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</si>
  <si>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</si>
  <si>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</si>
  <si>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</si>
  <si>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</si>
  <si>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</si>
  <si>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</si>
  <si>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</si>
  <si>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</si>
  <si>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</si>
  <si>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</si>
  <si>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</si>
  <si>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</si>
  <si>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</si>
  <si>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</si>
  <si>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</si>
  <si>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</si>
  <si>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</si>
  <si>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</si>
  <si>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</si>
  <si>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</si>
  <si>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</si>
  <si>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</si>
  <si>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</si>
  <si>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</si>
  <si>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</si>
  <si>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</si>
  <si>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</si>
  <si>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</si>
  <si>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</si>
  <si>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</si>
  <si>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</si>
  <si>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</si>
  <si>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</si>
  <si>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</si>
  <si>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</si>
  <si>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</si>
  <si>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</si>
  <si>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</si>
  <si>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</si>
  <si>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</si>
  <si>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</si>
  <si>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</si>
  <si>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</si>
  <si>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</si>
  <si>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</si>
  <si>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</si>
  <si>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</si>
  <si>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</si>
  <si>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</si>
  <si>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</si>
  <si>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</si>
  <si>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</si>
  <si>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</si>
  <si>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</si>
  <si>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</si>
  <si>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</si>
  <si>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</si>
  <si>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</si>
  <si>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</si>
  <si>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</si>
  <si>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</si>
  <si>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</si>
  <si>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</si>
  <si>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</si>
  <si>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</si>
  <si>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</si>
  <si>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</si>
  <si>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</si>
  <si>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</si>
  <si>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</si>
  <si>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</si>
  <si>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</si>
  <si>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</si>
  <si>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</si>
  <si>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</si>
  <si>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</si>
  <si>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</si>
  <si>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</si>
  <si>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</si>
  <si>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</si>
  <si>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</si>
  <si>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</si>
  <si>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</si>
  <si>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</si>
  <si>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</si>
  <si>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</si>
  <si>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</si>
  <si>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</si>
  <si>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</si>
  <si>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</si>
  <si>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</si>
  <si>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</si>
  <si>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</si>
  <si>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</si>
  <si>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</si>
  <si>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</si>
  <si>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</si>
  <si>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</si>
  <si>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</si>
  <si>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</si>
  <si>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</si>
  <si>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</si>
  <si>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</si>
  <si>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</si>
  <si>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</si>
  <si>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</si>
  <si>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</si>
  <si>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</si>
  <si>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</si>
  <si>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</si>
  <si>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</si>
  <si>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</si>
  <si>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</si>
  <si>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</si>
  <si>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</si>
  <si>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</si>
  <si>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</si>
  <si>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</si>
  <si>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</si>
  <si>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</si>
  <si>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</si>
  <si>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</si>
  <si>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</si>
  <si>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</si>
  <si>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</si>
  <si>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</si>
  <si>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</si>
  <si>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</si>
  <si>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</si>
  <si>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</si>
  <si>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</si>
  <si>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</si>
  <si>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</si>
  <si>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</si>
  <si>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</si>
  <si>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</si>
  <si>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</si>
  <si>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</si>
  <si>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</si>
  <si>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</si>
  <si>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</si>
  <si>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</si>
  <si>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</si>
  <si>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</si>
  <si>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</si>
  <si>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</si>
  <si>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</si>
  <si>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</si>
  <si>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</si>
  <si>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</si>
  <si>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</si>
  <si>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</si>
  <si>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</si>
  <si>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</si>
  <si>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</si>
  <si>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</si>
  <si>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</si>
  <si>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</si>
  <si>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</si>
  <si>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</si>
  <si>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</si>
  <si>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</si>
  <si>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</si>
  <si>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</si>
  <si>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</si>
  <si>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</si>
  <si>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</si>
  <si>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</si>
  <si>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</si>
  <si>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</si>
  <si>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</si>
  <si>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</si>
  <si>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</si>
  <si>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</si>
  <si>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</si>
  <si>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</si>
  <si>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</si>
  <si>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</si>
  <si>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</si>
  <si>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</si>
  <si>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</si>
  <si>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</si>
  <si>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</si>
  <si>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</si>
  <si>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</si>
  <si>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</si>
  <si>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</si>
  <si>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</si>
  <si>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</si>
  <si>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</si>
  <si>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</si>
  <si>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</si>
  <si>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</si>
  <si>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</si>
  <si>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</si>
  <si>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</si>
  <si>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</si>
  <si>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</si>
  <si>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</si>
  <si>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</si>
  <si>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</si>
  <si>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</si>
  <si>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</si>
  <si>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</si>
  <si>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</si>
  <si>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</si>
  <si>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</si>
  <si>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</si>
  <si>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</si>
  <si>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</si>
  <si>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</si>
  <si>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</si>
  <si>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</si>
  <si>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</si>
  <si>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</si>
  <si>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</si>
  <si>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</si>
  <si>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</si>
  <si>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</si>
  <si>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</si>
  <si>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</si>
  <si>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</si>
  <si>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</si>
  <si>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</si>
  <si>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</si>
  <si>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</si>
  <si>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</si>
  <si>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</si>
  <si>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</si>
  <si>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</si>
  <si>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</si>
  <si>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</si>
  <si>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</si>
  <si>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</si>
  <si>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</si>
  <si>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</si>
  <si>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</si>
  <si>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</si>
  <si>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</si>
  <si>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</si>
  <si>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</si>
  <si>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</si>
  <si>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</si>
  <si>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</si>
  <si>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</si>
  <si>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</si>
  <si>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</si>
  <si>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</si>
  <si>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</si>
  <si>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</si>
  <si>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</si>
  <si>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</si>
  <si>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</si>
  <si>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</si>
  <si>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</si>
  <si>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</si>
  <si>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</si>
  <si>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</si>
  <si>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</si>
  <si>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</si>
  <si>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</si>
  <si>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</si>
  <si>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</si>
  <si>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</si>
  <si>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</si>
  <si>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</si>
  <si>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</si>
  <si>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</si>
  <si>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</si>
  <si>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</si>
  <si>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</si>
  <si>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</si>
  <si>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</si>
  <si>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</si>
  <si>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</si>
  <si>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</si>
  <si>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</si>
  <si>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</si>
  <si>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</si>
  <si>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</si>
  <si>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</si>
  <si>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</si>
  <si>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</si>
  <si>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</si>
  <si>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</si>
  <si>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</si>
  <si>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</si>
  <si>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</si>
  <si>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</si>
  <si>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</si>
  <si>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</si>
  <si>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</si>
  <si>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</si>
  <si>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</si>
  <si>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</si>
  <si>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</si>
  <si>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</si>
  <si>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</si>
  <si>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</si>
  <si>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</si>
  <si>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</si>
  <si>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</si>
  <si>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</si>
  <si>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</si>
  <si>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</si>
  <si>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</si>
  <si>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</si>
  <si>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</si>
  <si>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</si>
  <si>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</si>
  <si>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</si>
  <si>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</si>
  <si>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</si>
  <si>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</si>
  <si>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</si>
  <si>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</si>
  <si>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</si>
  <si>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</si>
  <si>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</si>
  <si>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</si>
  <si>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</si>
  <si>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</si>
  <si>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</si>
  <si>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</si>
  <si>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</si>
  <si>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</si>
  <si>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</si>
  <si>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</si>
  <si>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</si>
  <si>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</si>
  <si>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</si>
  <si>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</si>
  <si>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</si>
  <si>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</si>
  <si>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</si>
  <si>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</si>
  <si>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</si>
  <si>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</si>
  <si>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</si>
  <si>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</si>
  <si>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</si>
  <si>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</si>
  <si>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</si>
  <si>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</si>
  <si>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</si>
  <si>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</si>
  <si>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</si>
  <si>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</si>
  <si>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</si>
  <si>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</si>
  <si>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</si>
  <si>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</si>
  <si>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</si>
  <si>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</si>
  <si>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</si>
  <si>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</si>
  <si>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</si>
  <si>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</si>
  <si>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</si>
  <si>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</si>
  <si>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</si>
  <si>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</si>
  <si>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</si>
  <si>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</si>
  <si>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</si>
  <si>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</si>
  <si>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</si>
  <si>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</si>
  <si>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</si>
  <si>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</si>
  <si>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</si>
  <si>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</si>
  <si>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</si>
  <si>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</si>
  <si>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</si>
  <si>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</si>
  <si>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</si>
  <si>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</si>
  <si>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</si>
  <si>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</si>
  <si>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</si>
  <si>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</si>
  <si>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</si>
  <si>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</si>
  <si>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</si>
  <si>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</si>
  <si>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</si>
  <si>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</si>
  <si>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</si>
  <si>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</si>
  <si>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</si>
  <si>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</si>
  <si>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</si>
  <si>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</si>
  <si>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</si>
  <si>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</si>
  <si>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</si>
  <si>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</si>
  <si>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</si>
  <si>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</si>
  <si>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</si>
  <si>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</si>
  <si>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</si>
  <si>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</si>
  <si>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</si>
  <si>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</si>
  <si>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</si>
  <si>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</si>
  <si>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</si>
  <si>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</si>
  <si>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</si>
  <si>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</si>
  <si>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</si>
  <si>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</si>
  <si>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</si>
  <si>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</si>
  <si>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</si>
  <si>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</si>
  <si>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</si>
  <si>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</si>
  <si>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</si>
  <si>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</si>
  <si>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</si>
  <si>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</si>
  <si>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</si>
  <si>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</si>
  <si>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</si>
  <si>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</si>
  <si>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</si>
  <si>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</si>
  <si>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</si>
  <si>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</si>
  <si>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</si>
  <si>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</si>
  <si>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</si>
  <si>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</si>
  <si>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</si>
  <si>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</si>
  <si>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</si>
  <si>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</si>
  <si>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</si>
  <si>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</si>
  <si>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</si>
  <si>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</si>
  <si>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</si>
  <si>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</si>
  <si>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</si>
  <si>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</si>
  <si>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</si>
  <si>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</si>
  <si>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</si>
  <si>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</si>
  <si>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</si>
  <si>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</si>
  <si>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</si>
  <si>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</si>
  <si>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</si>
  <si>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</si>
  <si>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</si>
  <si>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</si>
  <si>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</si>
  <si>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</si>
  <si>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</si>
  <si>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</si>
  <si>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</si>
  <si>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</si>
  <si>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</si>
  <si>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</si>
  <si>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</si>
  <si>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</si>
  <si>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</si>
  <si>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</si>
  <si>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</si>
  <si>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</si>
  <si>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</si>
  <si>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</si>
  <si>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</si>
  <si>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</si>
  <si>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</si>
  <si>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</si>
  <si>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</si>
  <si>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</si>
  <si>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</si>
  <si>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</si>
  <si>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</si>
  <si>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</si>
  <si>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</si>
  <si>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</si>
  <si>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</si>
  <si>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</si>
  <si>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</si>
  <si>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</si>
  <si>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</si>
  <si>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</si>
  <si>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</si>
  <si>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</si>
  <si>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</si>
  <si>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</si>
  <si>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</si>
  <si>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</si>
  <si>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</si>
  <si>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</si>
  <si>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</si>
  <si>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</si>
  <si>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</si>
  <si>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</si>
  <si>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</si>
  <si>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</si>
  <si>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</si>
  <si>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</si>
  <si>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</si>
  <si>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</si>
  <si>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</si>
  <si>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</si>
  <si>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</si>
  <si>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</si>
  <si>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</si>
  <si>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</si>
  <si>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</si>
  <si>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</si>
  <si>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</si>
  <si>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</si>
  <si>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</si>
  <si>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</si>
  <si>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</si>
  <si>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</si>
  <si>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</si>
  <si>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</si>
  <si>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</si>
  <si>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</si>
  <si>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</si>
  <si>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</si>
  <si>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</si>
  <si>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</si>
  <si>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</si>
  <si>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</si>
  <si>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</si>
  <si>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</si>
  <si>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</si>
  <si>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</si>
  <si>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</si>
  <si>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</si>
  <si>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</si>
  <si>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</si>
  <si>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</si>
  <si>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</si>
  <si>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</si>
  <si>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</si>
  <si>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</si>
  <si>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</si>
  <si>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</si>
  <si>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</si>
  <si>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</si>
  <si>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</si>
  <si>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</si>
  <si>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</si>
  <si>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</si>
  <si>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</si>
  <si>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</si>
  <si>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</si>
  <si>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</si>
  <si>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</si>
  <si>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</si>
  <si>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</si>
  <si>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</si>
  <si>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</si>
  <si>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</si>
  <si>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</si>
  <si>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</si>
  <si>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</si>
  <si>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</si>
  <si>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</si>
  <si>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</si>
  <si>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</si>
  <si>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</si>
  <si>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</si>
  <si>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</si>
  <si>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</si>
  <si>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</si>
  <si>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</si>
  <si>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</si>
  <si>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</si>
  <si>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</si>
  <si>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</si>
  <si>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</si>
  <si>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</si>
  <si>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</si>
  <si>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</si>
  <si>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</si>
  <si>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</si>
  <si>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</si>
  <si>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</si>
  <si>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</si>
  <si>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</si>
  <si>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</si>
  <si>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</si>
  <si>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</si>
  <si>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</si>
  <si>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</si>
  <si>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</si>
  <si>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</si>
  <si>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</si>
  <si>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</si>
  <si>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</si>
  <si>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</si>
  <si>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</si>
  <si>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</si>
  <si>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</si>
  <si>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</si>
  <si>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</si>
  <si>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</si>
  <si>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</si>
  <si>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</si>
  <si>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</si>
  <si>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</si>
  <si>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</si>
  <si>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</si>
  <si>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</si>
  <si>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</si>
  <si>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</si>
  <si>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</si>
  <si>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</si>
  <si>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</si>
  <si>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</si>
  <si>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</si>
  <si>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</si>
  <si>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</si>
  <si>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</si>
  <si>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</si>
  <si>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</si>
  <si>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</si>
  <si>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</si>
  <si>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</si>
  <si>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</si>
  <si>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</si>
  <si>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</si>
  <si>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</si>
  <si>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</si>
  <si>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</si>
  <si>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</si>
  <si>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</si>
  <si>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</si>
  <si>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</si>
  <si>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</si>
  <si>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</si>
  <si>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</si>
  <si>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</si>
  <si>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</si>
  <si>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</si>
  <si>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</si>
  <si>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</si>
  <si>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</si>
  <si>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</si>
  <si>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</si>
  <si>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</si>
  <si>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</si>
  <si>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</si>
  <si>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</si>
  <si>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</si>
  <si>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</si>
  <si>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</si>
  <si>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</si>
  <si>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</si>
  <si>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</si>
  <si>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</si>
  <si>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</si>
  <si>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</si>
  <si>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</si>
  <si>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</si>
  <si>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</si>
  <si>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</si>
  <si>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</si>
  <si>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</si>
  <si>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</si>
  <si>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</si>
  <si>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</si>
  <si>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</si>
  <si>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</si>
  <si>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</si>
  <si>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</si>
  <si>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</si>
  <si>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</si>
  <si>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</si>
  <si>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</si>
  <si>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</si>
  <si>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</si>
  <si>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</si>
  <si>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</si>
  <si>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</si>
  <si>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</si>
  <si>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</si>
  <si>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</si>
  <si>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</si>
  <si>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</si>
  <si>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</si>
  <si>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</si>
  <si>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</si>
  <si>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</si>
  <si>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</si>
  <si>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</si>
  <si>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</si>
  <si>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</si>
  <si>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</si>
  <si>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</si>
  <si>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</si>
  <si>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</si>
  <si>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</si>
  <si>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</si>
  <si>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</si>
  <si>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</si>
  <si>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</si>
  <si>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</si>
  <si>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</si>
  <si>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</si>
  <si>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</si>
  <si>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</si>
  <si>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</si>
  <si>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</si>
  <si>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</si>
  <si>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</si>
  <si>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</si>
  <si>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</si>
  <si>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</si>
  <si>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</si>
  <si>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</si>
  <si>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</si>
  <si>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</si>
  <si>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</si>
  <si>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</si>
  <si>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</si>
  <si>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</si>
  <si>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</si>
  <si>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</si>
  <si>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</si>
  <si>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</si>
  <si>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</si>
  <si>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</si>
  <si>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</si>
  <si>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</si>
  <si>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</si>
  <si>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</si>
  <si>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</si>
  <si>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</si>
  <si>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</si>
  <si>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</si>
  <si>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</si>
  <si>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</si>
  <si>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</si>
  <si>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</si>
  <si>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</si>
  <si>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</si>
  <si>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</si>
  <si>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</si>
  <si>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</si>
  <si>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</si>
  <si>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</si>
  <si>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</si>
  <si>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</si>
  <si>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</si>
  <si>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</si>
  <si>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</si>
  <si>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</si>
  <si>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</si>
  <si>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</si>
  <si>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</si>
  <si>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</si>
  <si>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</si>
  <si>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</si>
  <si>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</si>
  <si>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</si>
  <si>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</si>
  <si>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</si>
  <si>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</si>
  <si>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</si>
  <si>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</si>
  <si>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</si>
  <si>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</si>
  <si>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</si>
  <si>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</si>
  <si>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</si>
  <si>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</si>
  <si>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</si>
  <si>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</si>
  <si>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</si>
  <si>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</si>
  <si>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</si>
  <si>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</si>
  <si>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</si>
  <si>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</si>
  <si>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</si>
  <si>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</si>
  <si>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</si>
  <si>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</si>
  <si>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</si>
  <si>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</si>
  <si>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</si>
  <si>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</si>
  <si>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</si>
  <si>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</si>
  <si>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</si>
  <si>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</si>
  <si>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</si>
  <si>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</si>
  <si>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</si>
  <si>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</si>
  <si>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</si>
  <si>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</si>
  <si>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</si>
  <si>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</si>
  <si>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</si>
  <si>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</si>
  <si>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</si>
  <si>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</si>
  <si>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</si>
  <si>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</si>
  <si>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</si>
  <si>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</si>
  <si>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</si>
  <si>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</si>
  <si>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</si>
  <si>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</si>
  <si>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</si>
  <si>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</si>
  <si>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</si>
  <si>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</si>
  <si>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</si>
  <si>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</si>
  <si>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</si>
  <si>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</si>
  <si>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</si>
  <si>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</si>
  <si>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</si>
  <si>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</si>
  <si>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</si>
  <si>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</si>
  <si>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</si>
  <si>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</si>
  <si>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</si>
  <si>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</si>
  <si>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</si>
  <si>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</si>
  <si>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</si>
  <si>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</si>
  <si>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</si>
  <si>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</si>
  <si>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</si>
  <si>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</si>
  <si>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</si>
  <si>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</si>
  <si>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</si>
  <si>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</si>
  <si>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</si>
  <si>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</si>
  <si>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</si>
  <si>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</si>
  <si>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</si>
  <si>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</si>
  <si>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</si>
  <si>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</si>
  <si>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</si>
  <si>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</si>
  <si>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</si>
  <si>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</si>
  <si>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</si>
  <si>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</si>
  <si>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</si>
  <si>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</si>
  <si>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</si>
  <si>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</si>
  <si>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</si>
  <si>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</si>
  <si>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</si>
  <si>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</si>
  <si>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</si>
  <si>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</si>
  <si>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</si>
  <si>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</si>
  <si>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</si>
  <si>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</si>
  <si>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</si>
  <si>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</si>
  <si>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</si>
  <si>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</si>
  <si>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</si>
  <si>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</si>
  <si>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</si>
  <si>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</si>
  <si>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</si>
  <si>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</si>
  <si>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</si>
  <si>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</si>
  <si>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</si>
  <si>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</si>
  <si>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</si>
  <si>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</si>
  <si>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</si>
  <si>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</si>
  <si>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</si>
  <si>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</si>
  <si>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</si>
  <si>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</si>
  <si>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</si>
  <si>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</si>
  <si>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</si>
  <si>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</si>
  <si>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</si>
  <si>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</si>
  <si>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</si>
  <si>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</si>
  <si>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</si>
  <si>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</si>
  <si>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</si>
  <si>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</si>
  <si>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</si>
  <si>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</si>
  <si>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</si>
  <si>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</si>
  <si>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</si>
  <si>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</si>
  <si>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</si>
  <si>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</si>
  <si>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</si>
  <si>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</si>
  <si>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</si>
  <si>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</si>
  <si>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</si>
  <si>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</si>
  <si>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</si>
  <si>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</si>
  <si>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</si>
  <si>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</si>
  <si>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</si>
  <si>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</si>
  <si>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</si>
  <si>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</si>
  <si>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</si>
  <si>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</si>
  <si>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</si>
  <si>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</si>
  <si>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</si>
  <si>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</si>
  <si>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</si>
  <si>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</si>
  <si>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</si>
  <si>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</si>
  <si>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</si>
  <si>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</si>
  <si>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</si>
  <si>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</si>
  <si>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</si>
  <si>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</si>
  <si>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</si>
  <si>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</si>
  <si>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</si>
  <si>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</si>
  <si>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</si>
  <si>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</si>
  <si>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</si>
  <si>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</si>
  <si>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</si>
  <si>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</si>
  <si>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</si>
  <si>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</si>
  <si>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</si>
  <si>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</si>
  <si>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</si>
  <si>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</si>
  <si>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</si>
  <si>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</si>
  <si>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</si>
  <si>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</si>
  <si>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</si>
  <si>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</si>
  <si>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</si>
  <si>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</si>
  <si>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</si>
  <si>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</si>
  <si>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</si>
  <si>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</si>
  <si>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</si>
  <si>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</si>
  <si>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</si>
  <si>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</si>
  <si>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</si>
  <si>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</si>
  <si>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</si>
  <si>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</si>
  <si>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</si>
  <si>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</si>
  <si>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</si>
  <si>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</si>
  <si>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</si>
  <si>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</si>
  <si>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</si>
  <si>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</si>
  <si>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</si>
  <si>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</si>
  <si>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</si>
  <si>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</si>
  <si>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</si>
  <si>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</si>
  <si>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</si>
  <si>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</si>
  <si>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</si>
  <si>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</si>
  <si>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</si>
  <si>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</si>
  <si>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</si>
  <si>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</si>
  <si>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</si>
  <si>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</si>
  <si>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</si>
  <si>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</si>
  <si>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</si>
  <si>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</si>
  <si>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</si>
  <si>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</si>
  <si>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</si>
  <si>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</si>
  <si>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</si>
  <si>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</si>
  <si>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</si>
  <si>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</si>
  <si>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</si>
  <si>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</si>
  <si>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</si>
  <si>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</si>
  <si>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</si>
  <si>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</si>
  <si>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</si>
  <si>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</si>
  <si>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</si>
  <si>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</si>
  <si>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</si>
  <si>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</si>
  <si>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</si>
  <si>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</si>
  <si>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</si>
  <si>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</si>
  <si>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</si>
  <si>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</si>
  <si>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</si>
  <si>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</si>
  <si>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</si>
  <si>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</si>
  <si>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</si>
  <si>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</si>
  <si>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</si>
  <si>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</si>
  <si>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</si>
  <si>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</si>
  <si>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</si>
  <si>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</si>
  <si>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</si>
  <si>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</si>
  <si>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</si>
  <si>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</si>
  <si>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</si>
  <si>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</si>
  <si>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</si>
  <si>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</si>
  <si>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</si>
  <si>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</si>
  <si>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</si>
  <si>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</si>
  <si>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</si>
  <si>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</si>
  <si>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</si>
  <si>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</si>
  <si>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</si>
  <si>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</si>
  <si>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</si>
  <si>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</si>
  <si>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</si>
  <si>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</si>
  <si>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</si>
  <si>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</si>
  <si>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</si>
  <si>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</si>
  <si>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</si>
  <si>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</si>
  <si>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</si>
  <si>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</si>
  <si>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</si>
  <si>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</si>
  <si>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</si>
  <si>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</si>
  <si>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</si>
  <si>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</si>
  <si>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</si>
  <si>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</si>
  <si>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</si>
  <si>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</si>
  <si>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</si>
  <si>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</si>
  <si>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</si>
  <si>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</si>
  <si>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</si>
  <si>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</si>
  <si>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</si>
  <si>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</si>
  <si>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</si>
  <si>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</si>
  <si>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</si>
  <si>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</si>
  <si>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</si>
  <si>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</si>
  <si>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</si>
  <si>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</si>
  <si>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</si>
  <si>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</si>
  <si>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</si>
  <si>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</si>
  <si>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</si>
  <si>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</si>
  <si>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</si>
  <si>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</si>
  <si>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</si>
  <si>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</si>
  <si>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</si>
  <si>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</si>
  <si>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</si>
  <si>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</si>
  <si>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</si>
  <si>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</si>
  <si>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</si>
  <si>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</si>
  <si>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</si>
  <si>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</si>
  <si>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</si>
  <si>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</si>
  <si>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</si>
  <si>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</si>
  <si>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</si>
  <si>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</si>
  <si>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</si>
  <si>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</si>
  <si>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</si>
  <si>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</si>
  <si>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</si>
  <si>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</si>
  <si>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</si>
  <si>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</si>
  <si>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</si>
  <si>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</si>
  <si>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</si>
  <si>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</si>
  <si>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</si>
  <si>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</si>
  <si>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</si>
  <si>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</si>
  <si>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</si>
  <si>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</si>
  <si>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</si>
  <si>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</si>
  <si>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</si>
  <si>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</si>
  <si>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</si>
  <si>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</si>
  <si>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</si>
  <si>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</si>
  <si>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</si>
  <si>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</si>
  <si>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</si>
  <si>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</si>
  <si>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</si>
  <si>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</si>
  <si>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</si>
  <si>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</si>
  <si>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</si>
  <si>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</si>
  <si>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</si>
  <si>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</si>
  <si>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</si>
  <si>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</si>
  <si>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</si>
  <si>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</si>
  <si>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</si>
  <si>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</si>
  <si>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</si>
  <si>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</si>
  <si>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</si>
  <si>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</si>
  <si>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</si>
  <si>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</si>
  <si>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</si>
  <si>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</si>
  <si>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</si>
  <si>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</si>
  <si>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</si>
  <si>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</si>
  <si>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</si>
  <si>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</si>
  <si>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</si>
  <si>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</si>
  <si>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</si>
  <si>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</si>
  <si>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</si>
  <si>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</si>
  <si>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</si>
  <si>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</si>
  <si>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</si>
  <si>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</si>
  <si>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</si>
  <si>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</si>
  <si>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</si>
  <si>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</si>
  <si>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</si>
  <si>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</si>
  <si>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</si>
  <si>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</si>
  <si>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</si>
  <si>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</si>
  <si>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</si>
  <si>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</si>
  <si>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</si>
  <si>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</si>
  <si>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</si>
  <si>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</si>
  <si>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</si>
  <si>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</si>
  <si>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</si>
  <si>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</si>
  <si>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</si>
  <si>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</si>
  <si>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</si>
  <si>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</si>
  <si>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</si>
  <si>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</si>
  <si>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</si>
  <si>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</si>
  <si>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</si>
  <si>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</si>
  <si>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</si>
  <si>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</si>
  <si>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</si>
  <si>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</si>
  <si>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</si>
  <si>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</si>
  <si>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</si>
  <si>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</si>
  <si>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</si>
  <si>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</si>
  <si>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</si>
  <si>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</si>
  <si>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</si>
  <si>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</si>
  <si>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</si>
  <si>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</si>
  <si>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</si>
  <si>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</si>
  <si>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</si>
  <si>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</si>
  <si>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</si>
  <si>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</si>
  <si>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</si>
  <si>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</si>
  <si>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</si>
  <si>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</si>
  <si>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</si>
  <si>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</si>
  <si>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</si>
  <si>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</si>
  <si>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</si>
  <si>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</si>
  <si>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</si>
  <si>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</si>
  <si>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</si>
  <si>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</si>
  <si>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</si>
  <si>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</si>
  <si>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</si>
  <si>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</si>
  <si>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</si>
  <si>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</si>
  <si>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</si>
  <si>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</si>
  <si>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</si>
  <si>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</si>
  <si>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</si>
  <si>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</si>
  <si>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</si>
  <si>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</si>
  <si>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</si>
  <si>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</si>
  <si>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</si>
  <si>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</si>
  <si>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</si>
  <si>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</si>
  <si>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</si>
  <si>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</si>
  <si>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</si>
  <si>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</si>
  <si>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</si>
  <si>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</si>
  <si>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</si>
  <si>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</si>
  <si>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</si>
  <si>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</si>
  <si>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</si>
  <si>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</si>
  <si>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</si>
  <si>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</si>
  <si>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</si>
  <si>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</si>
  <si>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</si>
  <si>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</si>
  <si>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</si>
  <si>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</si>
  <si>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</si>
  <si>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</si>
  <si>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</si>
  <si>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</si>
  <si>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</si>
  <si>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</si>
  <si>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</si>
  <si>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</si>
  <si>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</si>
  <si>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</si>
  <si>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</si>
  <si>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</si>
  <si>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</si>
  <si>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</si>
  <si>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</si>
  <si>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</si>
  <si>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</si>
  <si>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</si>
  <si>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</si>
  <si>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</si>
  <si>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</si>
  <si>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</si>
  <si>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</si>
  <si>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</si>
  <si>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</si>
  <si>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</si>
  <si>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</si>
  <si>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</si>
  <si>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</si>
  <si>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</si>
  <si>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</si>
  <si>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</si>
  <si>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</si>
  <si>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</si>
  <si>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</si>
  <si>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</si>
  <si>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</si>
  <si>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</si>
  <si>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</si>
  <si>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</si>
  <si>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</si>
  <si>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</si>
  <si>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</si>
  <si>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</si>
  <si>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</si>
  <si>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</si>
  <si>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</si>
  <si>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</si>
  <si>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</si>
  <si>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</si>
  <si>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</si>
  <si>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</si>
  <si>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</si>
  <si>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</si>
  <si>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</si>
  <si>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</si>
  <si>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</si>
  <si>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</si>
  <si>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</si>
  <si>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</si>
  <si>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</si>
  <si>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</si>
  <si>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</si>
  <si>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</si>
  <si>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</si>
  <si>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</si>
  <si>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</si>
  <si>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</si>
  <si>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</si>
  <si>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</si>
  <si>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</si>
  <si>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</si>
  <si>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</si>
  <si>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</si>
  <si>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</si>
  <si>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</si>
  <si>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</si>
  <si>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</si>
  <si>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</si>
  <si>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</si>
  <si>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</si>
  <si>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</si>
  <si>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</si>
  <si>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</si>
  <si>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</si>
  <si>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</si>
  <si>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</si>
  <si>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</si>
  <si>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</si>
  <si>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</si>
  <si>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</si>
  <si>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</si>
  <si>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</si>
  <si>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</si>
  <si>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</si>
  <si>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</si>
  <si>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</si>
  <si>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</si>
  <si>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</si>
  <si>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</si>
  <si>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</si>
  <si>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</si>
  <si>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</si>
  <si>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</si>
  <si>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</si>
  <si>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</si>
  <si>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</si>
  <si>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</si>
  <si>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</si>
  <si>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</si>
  <si>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</si>
  <si>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</si>
  <si>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</si>
  <si>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</si>
  <si>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</si>
  <si>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</si>
  <si>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</si>
  <si>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</si>
  <si>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</si>
  <si>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</si>
  <si>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</si>
  <si>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</si>
  <si>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</si>
  <si>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</si>
  <si>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</si>
  <si>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</si>
  <si>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</si>
  <si>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</si>
  <si>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</si>
  <si>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</si>
  <si>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</si>
  <si>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</si>
  <si>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</si>
  <si>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</si>
  <si>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</si>
  <si>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</si>
  <si>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</si>
  <si>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</si>
  <si>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</si>
  <si>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</si>
  <si>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</si>
  <si>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</si>
  <si>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</si>
  <si>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</si>
  <si>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</si>
  <si>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</si>
  <si>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</si>
  <si>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</si>
  <si>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</si>
  <si>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</si>
  <si>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</si>
  <si>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</si>
  <si>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</si>
  <si>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</si>
  <si>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</si>
  <si>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</si>
  <si>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</si>
  <si>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</si>
  <si>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</si>
  <si>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</si>
  <si>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</si>
  <si>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</si>
  <si>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</si>
  <si>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</si>
  <si>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</si>
  <si>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</si>
  <si>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</si>
  <si>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</si>
  <si>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</si>
  <si>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</si>
  <si>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</si>
  <si>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</si>
  <si>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</si>
  <si>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</si>
  <si>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</si>
  <si>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</si>
  <si>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</si>
  <si>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</si>
  <si>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</si>
  <si>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</si>
  <si>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</si>
  <si>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</si>
  <si>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</si>
  <si>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</si>
  <si>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</si>
  <si>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</si>
  <si>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</si>
  <si>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</si>
  <si>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</si>
  <si>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</si>
  <si>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</si>
  <si>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</si>
  <si>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</si>
  <si>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</si>
  <si>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</si>
  <si>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</si>
  <si>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</si>
  <si>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</si>
  <si>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</si>
  <si>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</si>
  <si>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</si>
  <si>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</si>
  <si>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</si>
  <si>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</si>
  <si>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</si>
  <si>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</si>
  <si>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</si>
  <si>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</si>
  <si>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</si>
  <si>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</si>
  <si>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</si>
  <si>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</si>
  <si>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</si>
  <si>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</si>
  <si>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</si>
  <si>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</si>
  <si>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</si>
  <si>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</si>
  <si>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</si>
  <si>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</si>
  <si>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</si>
  <si>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</si>
  <si>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</si>
  <si>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</si>
  <si>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</si>
  <si>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</si>
  <si>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</si>
  <si>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</si>
  <si>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</si>
  <si>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</si>
  <si>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</si>
  <si>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</si>
  <si>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</si>
  <si>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</si>
  <si>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</si>
  <si>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</si>
  <si>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</si>
  <si>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</si>
  <si>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</si>
  <si>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</si>
  <si>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</si>
  <si>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</si>
  <si>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</si>
  <si>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</si>
  <si>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</si>
  <si>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</si>
  <si>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</si>
  <si>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</si>
  <si>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</si>
  <si>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</si>
  <si>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</si>
  <si>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</si>
  <si>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</si>
  <si>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</si>
  <si>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</si>
  <si>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</si>
  <si>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</si>
  <si>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</si>
  <si>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</si>
  <si>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</si>
  <si>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</si>
  <si>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</si>
  <si>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</si>
  <si>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</si>
  <si>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</si>
  <si>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</si>
  <si>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</si>
  <si>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</si>
  <si>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</si>
  <si>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</si>
  <si>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</si>
  <si>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</si>
  <si>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</si>
  <si>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</si>
  <si>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</si>
  <si>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</si>
  <si>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</si>
  <si>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</si>
  <si>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</si>
  <si>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</si>
  <si>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</si>
  <si>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</si>
  <si>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</si>
  <si>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</si>
  <si>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</si>
  <si>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</si>
  <si>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</si>
  <si>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</si>
  <si>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</si>
  <si>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</si>
  <si>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</si>
  <si>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</si>
  <si>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</si>
  <si>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</si>
  <si>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</si>
  <si>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</si>
  <si>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</si>
  <si>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</si>
  <si>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</si>
  <si>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</si>
  <si>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</si>
  <si>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</si>
  <si>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</si>
  <si>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</si>
  <si>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</si>
  <si>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</si>
  <si>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</si>
  <si>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</si>
  <si>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</si>
  <si>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</si>
  <si>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</si>
  <si>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</si>
  <si>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</si>
  <si>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</si>
  <si>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</si>
  <si>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</si>
  <si>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</si>
  <si>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</si>
  <si>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</si>
  <si>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</si>
  <si>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</si>
  <si>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</si>
  <si>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</si>
  <si>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</si>
  <si>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</si>
  <si>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</si>
  <si>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</si>
  <si>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</si>
  <si>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</si>
  <si>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</si>
  <si>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</si>
  <si>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</si>
  <si>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</si>
  <si>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</si>
  <si>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</si>
  <si>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</si>
  <si>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</si>
  <si>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</si>
  <si>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</si>
  <si>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</si>
  <si>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</si>
  <si>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</si>
  <si>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</si>
  <si>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</si>
  <si>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</si>
  <si>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</si>
  <si>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</si>
  <si>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</si>
  <si>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</si>
  <si>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</si>
  <si>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</si>
  <si>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</si>
  <si>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</si>
  <si>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</si>
  <si>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</si>
  <si>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</si>
  <si>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</si>
  <si>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</si>
  <si>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</si>
  <si>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</si>
  <si>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</si>
  <si>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</si>
  <si>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</si>
  <si>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</si>
  <si>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</si>
  <si>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</si>
  <si>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</si>
  <si>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</si>
  <si>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</si>
  <si>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</si>
  <si>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</si>
  <si>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</si>
  <si>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</si>
  <si>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</si>
  <si>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</si>
  <si>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</si>
  <si>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</si>
  <si>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</si>
  <si>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</si>
  <si>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</si>
  <si>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</si>
  <si>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</si>
  <si>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</si>
  <si>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</si>
  <si>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</si>
  <si>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</si>
  <si>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</si>
  <si>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</si>
  <si>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</si>
  <si>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</si>
  <si>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</si>
  <si>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</si>
  <si>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</si>
  <si>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</si>
  <si>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</si>
  <si>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</si>
  <si>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</si>
  <si>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</si>
  <si>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</si>
  <si>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</si>
  <si>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</si>
  <si>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</si>
  <si>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</si>
  <si>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</si>
  <si>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</si>
  <si>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</si>
  <si>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</si>
  <si>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</si>
  <si>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</si>
  <si>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</si>
  <si>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</si>
  <si>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</si>
  <si>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</si>
  <si>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</si>
  <si>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</si>
  <si>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</si>
  <si>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</si>
  <si>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</si>
  <si>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</si>
  <si>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</si>
  <si>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</si>
  <si>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</si>
  <si>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</si>
  <si>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</si>
  <si>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</si>
  <si>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</si>
  <si>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</si>
  <si>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</si>
  <si>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</si>
  <si>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</si>
  <si>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</si>
  <si>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</si>
  <si>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</si>
  <si>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</si>
  <si>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</si>
  <si>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</si>
  <si>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</si>
  <si>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</si>
  <si>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</si>
  <si>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</si>
  <si>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</si>
  <si>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</si>
  <si>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</si>
  <si>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</si>
  <si>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</si>
  <si>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</si>
  <si>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</si>
  <si>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</si>
  <si>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</si>
  <si>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</si>
  <si>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</si>
  <si>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</si>
  <si>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</si>
  <si>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</si>
  <si>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</si>
  <si>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</si>
  <si>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</si>
  <si>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</si>
  <si>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</si>
  <si>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</si>
  <si>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</si>
  <si>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</si>
  <si>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</si>
  <si>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</si>
  <si>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</si>
  <si>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</si>
  <si>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</si>
  <si>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</si>
  <si>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</si>
  <si>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</si>
  <si>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</si>
  <si>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</si>
  <si>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</si>
  <si>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</si>
  <si>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</si>
  <si>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</si>
  <si>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</si>
  <si>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</si>
  <si>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</si>
  <si>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</si>
  <si>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</si>
  <si>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</si>
  <si>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</si>
  <si>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</si>
  <si>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</si>
  <si>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</si>
  <si>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</si>
  <si>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</si>
  <si>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</si>
  <si>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</si>
  <si>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</si>
  <si>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</si>
  <si>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</si>
  <si>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</si>
  <si>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</si>
  <si>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</si>
  <si>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</si>
  <si>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</si>
  <si>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</si>
  <si>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</si>
  <si>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</si>
  <si>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</si>
  <si>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</si>
  <si>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</si>
  <si>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</si>
  <si>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</si>
  <si>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</si>
  <si>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</si>
  <si>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</si>
  <si>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</si>
  <si>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</si>
  <si>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</si>
  <si>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</si>
  <si>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</si>
  <si>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</si>
  <si>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</si>
  <si>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</si>
  <si>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</si>
  <si>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</si>
  <si>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</si>
  <si>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</si>
  <si>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</si>
  <si>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</si>
  <si>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</si>
  <si>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</si>
  <si>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</si>
  <si>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</si>
  <si>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</si>
  <si>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</si>
  <si>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</si>
  <si>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</si>
  <si>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</si>
  <si>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</si>
  <si>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</si>
  <si>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</si>
  <si>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</si>
  <si>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</si>
  <si>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</si>
  <si>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</si>
  <si>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</si>
  <si>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</si>
  <si>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</si>
  <si>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</si>
  <si>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</si>
  <si>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</si>
  <si>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</si>
  <si>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</si>
  <si>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</si>
  <si>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</si>
  <si>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</si>
  <si>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</si>
  <si>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</si>
  <si>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</si>
  <si>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</si>
  <si>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</si>
  <si>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</si>
  <si>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</si>
  <si>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</si>
  <si>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</si>
  <si>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</si>
  <si>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</si>
  <si>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</si>
  <si>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</si>
  <si>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</si>
  <si>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</si>
  <si>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</si>
  <si>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</si>
  <si>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</si>
  <si>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</si>
  <si>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</si>
  <si>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</si>
  <si>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</si>
  <si>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</si>
  <si>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</si>
  <si>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</si>
  <si>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</si>
  <si>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</si>
  <si>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</si>
  <si>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</si>
  <si>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</si>
  <si>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</si>
  <si>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</si>
  <si>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</si>
  <si>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</si>
  <si>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</si>
  <si>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</si>
  <si>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</si>
  <si>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</si>
  <si>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</si>
  <si>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</si>
  <si>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</si>
  <si>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</si>
  <si>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</si>
  <si>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</si>
  <si>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</si>
  <si>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</si>
  <si>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</si>
  <si>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</si>
  <si>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</si>
  <si>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</si>
  <si>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</si>
  <si>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</si>
  <si>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</si>
  <si>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</si>
  <si>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</si>
  <si>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</si>
  <si>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</si>
  <si>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</si>
  <si>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</si>
  <si>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</si>
  <si>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</si>
  <si>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</si>
  <si>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</si>
  <si>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</si>
  <si>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</si>
  <si>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</si>
  <si>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</si>
  <si>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</si>
  <si>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</si>
  <si>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</si>
  <si>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</si>
  <si>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</si>
  <si>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</si>
  <si>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</si>
  <si>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</si>
  <si>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</si>
  <si>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</si>
  <si>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</si>
  <si>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</si>
  <si>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</si>
  <si>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</si>
  <si>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</si>
  <si>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</si>
  <si>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</si>
  <si>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</si>
  <si>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</si>
  <si>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</si>
  <si>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</si>
  <si>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</si>
  <si>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</si>
  <si>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</si>
  <si>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</si>
  <si>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</si>
  <si>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</si>
  <si>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</si>
  <si>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</si>
  <si>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</si>
  <si>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</si>
  <si>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</si>
  <si>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</si>
  <si>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</si>
  <si>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</si>
  <si>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</si>
  <si>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</si>
  <si>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</si>
  <si>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</si>
  <si>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</si>
  <si>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</si>
  <si>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</si>
  <si>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</si>
  <si>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</si>
  <si>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</si>
  <si>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</si>
  <si>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</si>
  <si>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</si>
  <si>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</si>
  <si>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</si>
  <si>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</si>
  <si>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</si>
  <si>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</si>
  <si>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</si>
  <si>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</si>
  <si>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</si>
  <si>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</si>
  <si>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</si>
  <si>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</si>
  <si>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</si>
  <si>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</si>
  <si>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</si>
  <si>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</si>
  <si>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</si>
  <si>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</si>
  <si>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</si>
  <si>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</si>
  <si>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</si>
  <si>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</si>
  <si>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</si>
  <si>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</si>
  <si>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</si>
  <si>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</si>
  <si>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</si>
  <si>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</si>
  <si>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</si>
  <si>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</si>
  <si>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</si>
  <si>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</si>
  <si>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</si>
  <si>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</si>
  <si>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</si>
  <si>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</si>
  <si>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</si>
  <si>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</si>
  <si>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</si>
  <si>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</si>
  <si>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</si>
  <si>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</si>
  <si>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</si>
  <si>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</si>
  <si>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</si>
  <si>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</si>
  <si>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</si>
  <si>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</si>
  <si>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</si>
  <si>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</si>
  <si>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</si>
  <si>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</si>
  <si>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</si>
  <si>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</si>
  <si>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</si>
  <si>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</si>
  <si>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</si>
  <si>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</si>
  <si>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</si>
  <si>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</si>
  <si>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</si>
  <si>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</si>
  <si>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</si>
  <si>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</si>
  <si>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</si>
  <si>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</si>
  <si>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</si>
  <si>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</si>
  <si>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</si>
  <si>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</si>
  <si>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</si>
  <si>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</si>
  <si>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</si>
  <si>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</si>
  <si>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</si>
  <si>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</si>
  <si>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</si>
  <si>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</si>
  <si>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</si>
  <si>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</si>
  <si>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</si>
  <si>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</si>
  <si>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</si>
  <si>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</si>
  <si>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</si>
  <si>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</si>
  <si>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</si>
  <si>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</si>
  <si>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</si>
  <si>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</si>
  <si>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</si>
  <si>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</si>
  <si>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</si>
  <si>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</si>
  <si>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</si>
  <si>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</si>
  <si>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</si>
  <si>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</si>
  <si>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</si>
  <si>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</si>
  <si>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</si>
  <si>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</si>
  <si>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</si>
  <si>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</si>
  <si>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</si>
  <si>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</si>
  <si>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</si>
  <si>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</si>
  <si>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</si>
  <si>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</si>
  <si>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</si>
  <si>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</si>
  <si>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</si>
  <si>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</si>
  <si>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</si>
  <si>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</si>
  <si>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</si>
  <si>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</si>
  <si>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</si>
  <si>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</si>
  <si>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</si>
  <si>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</si>
  <si>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</si>
  <si>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</si>
  <si>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</si>
  <si>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</si>
  <si>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</si>
  <si>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</si>
  <si>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</si>
  <si>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</si>
  <si>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</si>
  <si>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</si>
  <si>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</si>
  <si>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</si>
  <si>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</si>
  <si>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</si>
  <si>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</si>
  <si>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</si>
  <si>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</si>
  <si>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</si>
  <si>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</si>
  <si>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</si>
  <si>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</si>
  <si>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</si>
  <si>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</si>
  <si>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</si>
  <si>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</si>
  <si>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</si>
  <si>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</si>
  <si>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</si>
  <si>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</si>
  <si>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</si>
  <si>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</si>
  <si>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</si>
  <si>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</si>
  <si>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</si>
  <si>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</si>
  <si>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</si>
  <si>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</si>
  <si>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</si>
  <si>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</si>
  <si>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</si>
  <si>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</si>
  <si>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</si>
  <si>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</si>
  <si>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</si>
  <si>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</si>
  <si>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</si>
  <si>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</si>
  <si>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</si>
  <si>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</si>
  <si>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</si>
  <si>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</si>
  <si>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</si>
  <si>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</si>
  <si>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</si>
  <si>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</si>
  <si>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</si>
  <si>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</si>
  <si>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</si>
  <si>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</si>
  <si>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</si>
  <si>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</si>
  <si>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</si>
  <si>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</si>
  <si>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</si>
  <si>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</si>
  <si>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</si>
  <si>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</si>
  <si>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</si>
  <si>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</si>
  <si>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</si>
  <si>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</si>
  <si>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</si>
  <si>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</si>
  <si>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</si>
  <si>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</si>
  <si>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</si>
  <si>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</si>
  <si>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</si>
  <si>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</si>
  <si>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</si>
  <si>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</si>
  <si>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</si>
  <si>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</si>
  <si>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</si>
  <si>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</si>
  <si>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</si>
  <si>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</si>
  <si>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</si>
  <si>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</si>
  <si>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</si>
  <si>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</si>
  <si>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</si>
  <si>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</si>
  <si>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</si>
  <si>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</si>
  <si>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</si>
  <si>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</si>
  <si>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</si>
  <si>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</si>
  <si>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</si>
  <si>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</si>
  <si>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</si>
  <si>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</si>
  <si>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</si>
  <si>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</si>
  <si>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</si>
  <si>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</si>
  <si>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</si>
  <si>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</si>
  <si>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</si>
  <si>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</si>
  <si>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</si>
  <si>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</si>
  <si>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</si>
  <si>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</si>
  <si>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</si>
  <si>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</si>
  <si>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</si>
  <si>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</si>
  <si>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</si>
  <si>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</si>
  <si>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</si>
  <si>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</si>
  <si>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</si>
  <si>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</si>
  <si>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</si>
  <si>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</si>
  <si>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</si>
  <si>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</si>
  <si>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</si>
  <si>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</si>
  <si>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</si>
  <si>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</si>
  <si>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</si>
  <si>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</si>
  <si>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</si>
  <si>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</si>
  <si>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</si>
  <si>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</si>
  <si>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</si>
  <si>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</si>
  <si>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</si>
  <si>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</si>
  <si>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</si>
  <si>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</si>
  <si>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</si>
  <si>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</si>
  <si>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</si>
  <si>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</si>
  <si>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</si>
  <si>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</si>
  <si>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</si>
  <si>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</si>
  <si>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</si>
  <si>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</si>
  <si>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</si>
  <si>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</si>
  <si>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</si>
  <si>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</si>
  <si>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</si>
  <si>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</si>
  <si>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</si>
  <si>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</si>
  <si>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</si>
  <si>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</si>
  <si>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</si>
  <si>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</si>
  <si>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</si>
  <si>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</si>
  <si>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</si>
  <si>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</si>
  <si>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</si>
  <si>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</si>
  <si>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</si>
  <si>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</si>
  <si>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</si>
  <si>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</si>
  <si>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</si>
  <si>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</si>
  <si>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</si>
  <si>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</si>
  <si>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</si>
  <si>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</si>
  <si>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</si>
  <si>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</si>
  <si>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</si>
  <si>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</si>
  <si>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</si>
  <si>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</si>
  <si>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</si>
  <si>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</si>
  <si>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</si>
  <si>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</si>
  <si>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</si>
  <si>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</si>
  <si>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</si>
  <si>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</si>
  <si>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</si>
  <si>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</si>
  <si>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</si>
  <si>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</si>
  <si>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</si>
  <si>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</si>
  <si>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</si>
  <si>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</si>
  <si>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</si>
  <si>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</si>
  <si>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</si>
  <si>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</si>
  <si>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</si>
  <si>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</si>
  <si>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</si>
  <si>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</si>
  <si>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</si>
  <si>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</si>
  <si>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</si>
  <si>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</si>
  <si>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</si>
  <si>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</si>
  <si>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</si>
  <si>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</si>
  <si>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</si>
  <si>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</si>
  <si>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</si>
  <si>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</si>
  <si>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</si>
  <si>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</si>
  <si>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</si>
  <si>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</si>
  <si>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</si>
  <si>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</si>
  <si>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</si>
  <si>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</si>
  <si>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</si>
  <si>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</si>
  <si>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</si>
  <si>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</si>
  <si>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</si>
  <si>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</si>
  <si>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</si>
  <si>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</si>
  <si>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</si>
  <si>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</si>
  <si>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</si>
  <si>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</si>
  <si>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</si>
  <si>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</si>
  <si>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</si>
  <si>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</si>
  <si>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</si>
  <si>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</si>
  <si>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</si>
  <si>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</si>
  <si>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</si>
  <si>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</si>
  <si>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</si>
  <si>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</si>
  <si>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</si>
  <si>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</si>
  <si>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</si>
  <si>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</si>
  <si>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</si>
  <si>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</si>
  <si>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</si>
  <si>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</si>
  <si>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</si>
  <si>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</si>
  <si>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</si>
  <si>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</si>
  <si>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</si>
  <si>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</si>
  <si>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</si>
  <si>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</si>
  <si>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</si>
  <si>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</si>
  <si>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</si>
  <si>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</si>
  <si>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</si>
  <si>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</si>
  <si>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</si>
  <si>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</si>
  <si>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</si>
  <si>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</si>
  <si>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</si>
  <si>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</si>
  <si>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</si>
  <si>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</si>
  <si>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</si>
  <si>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</si>
  <si>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</si>
  <si>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</si>
  <si>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</si>
  <si>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</si>
  <si>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</si>
  <si>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</si>
  <si>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</si>
  <si>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</si>
  <si>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</si>
  <si>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</si>
  <si>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</si>
  <si>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</si>
  <si>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</si>
  <si>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</si>
  <si>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</si>
  <si>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</si>
  <si>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</si>
  <si>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</si>
  <si>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</si>
  <si>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</si>
  <si>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</si>
  <si>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</si>
  <si>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</si>
  <si>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</si>
  <si>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</si>
  <si>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</si>
  <si>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</si>
  <si>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</si>
  <si>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</si>
  <si>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</si>
  <si>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</si>
  <si>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</si>
  <si>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</si>
  <si>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</si>
  <si>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</si>
  <si>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</si>
  <si>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</si>
  <si>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</si>
  <si>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</si>
  <si>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</si>
  <si>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</si>
  <si>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</si>
  <si>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</si>
  <si>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</si>
  <si>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</si>
  <si>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</si>
  <si>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</si>
  <si>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</si>
  <si>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</si>
  <si>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</si>
  <si>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</si>
  <si>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</si>
  <si>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</si>
  <si>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</si>
  <si>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</si>
  <si>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</si>
  <si>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</si>
  <si>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</si>
  <si>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</si>
  <si>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</si>
  <si>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</si>
  <si>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</si>
  <si>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</si>
  <si>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</si>
  <si>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</si>
  <si>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</si>
  <si>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</si>
  <si>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</si>
  <si>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</si>
  <si>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</si>
  <si>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</si>
  <si>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</si>
  <si>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</si>
  <si>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</si>
  <si>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</si>
  <si>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</si>
  <si>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</si>
  <si>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</si>
  <si>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</si>
  <si>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</si>
  <si>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</si>
  <si>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</si>
  <si>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</si>
  <si>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</si>
  <si>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</si>
  <si>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</si>
  <si>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</si>
  <si>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</si>
  <si>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</si>
  <si>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</si>
  <si>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</si>
  <si>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</si>
  <si>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</si>
  <si>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</si>
  <si>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</si>
  <si>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</si>
  <si>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</si>
  <si>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</si>
  <si>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</si>
  <si>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</si>
  <si>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</si>
  <si>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</si>
  <si>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</si>
  <si>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</si>
  <si>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</si>
  <si>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</si>
  <si>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</si>
  <si>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</si>
  <si>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</si>
  <si>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</si>
  <si>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</si>
  <si>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</si>
  <si>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</si>
  <si>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</si>
  <si>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</si>
  <si>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</si>
  <si>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</si>
  <si>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</si>
  <si>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</si>
  <si>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</si>
  <si>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</si>
  <si>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</si>
  <si>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</si>
  <si>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</si>
  <si>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</si>
  <si>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</si>
  <si>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</si>
  <si>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</si>
  <si>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</si>
  <si>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</si>
  <si>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</si>
  <si>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</si>
  <si>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</si>
  <si>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</si>
  <si>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</si>
  <si>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</si>
  <si>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</si>
  <si>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</si>
  <si>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</si>
  <si>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</si>
  <si>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</si>
  <si>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</si>
  <si>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</si>
  <si>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</si>
  <si>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</si>
  <si>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</si>
  <si>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</si>
  <si>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</si>
  <si>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</si>
  <si>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</si>
  <si>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</si>
  <si>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</si>
  <si>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</si>
  <si>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</si>
  <si>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</si>
  <si>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</si>
  <si>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</si>
  <si>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</si>
  <si>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</si>
  <si>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</si>
  <si>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</si>
  <si>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</si>
  <si>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</si>
  <si>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</si>
  <si>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</si>
  <si>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</si>
  <si>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</si>
  <si>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</si>
  <si>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</si>
  <si>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</si>
  <si>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</si>
  <si>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</si>
  <si>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</si>
  <si>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</si>
  <si>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</si>
  <si>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</si>
  <si>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</si>
  <si>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</si>
  <si>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</si>
  <si>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</si>
  <si>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</si>
  <si>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</si>
  <si>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</si>
  <si>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</si>
  <si>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</si>
  <si>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</si>
  <si>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</si>
  <si>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</si>
  <si>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</si>
  <si>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</si>
  <si>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</si>
  <si>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</si>
  <si>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</si>
  <si>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</si>
  <si>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</si>
  <si>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</si>
  <si>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</si>
  <si>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</si>
  <si>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</si>
  <si>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</si>
  <si>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</si>
  <si>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</si>
  <si>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</si>
  <si>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</si>
  <si>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</si>
  <si>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</si>
  <si>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</si>
  <si>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</si>
  <si>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</si>
  <si>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</si>
  <si>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</si>
  <si>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</si>
  <si>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</si>
  <si>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</si>
  <si>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</si>
  <si>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</si>
  <si>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</si>
  <si>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</si>
  <si>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</si>
  <si>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</si>
  <si>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</si>
  <si>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</si>
  <si>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</si>
  <si>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</si>
  <si>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</si>
  <si>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</si>
  <si>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</si>
  <si>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</si>
  <si>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</si>
  <si>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</si>
  <si>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</si>
  <si>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</si>
  <si>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</si>
  <si>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</si>
  <si>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</si>
  <si>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</si>
  <si>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</si>
  <si>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</si>
  <si>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</si>
  <si>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</si>
  <si>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</si>
  <si>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</si>
  <si>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</si>
  <si>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</si>
  <si>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</si>
  <si>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</si>
  <si>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</si>
  <si>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</si>
  <si>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</si>
  <si>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</si>
  <si>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</si>
  <si>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</si>
  <si>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</si>
  <si>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</si>
  <si>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</si>
  <si>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</si>
  <si>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</si>
  <si>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</si>
  <si>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</si>
  <si>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</si>
  <si>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</si>
  <si>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</si>
  <si>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</si>
  <si>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</si>
  <si>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</si>
  <si>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</si>
  <si>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</si>
  <si>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</si>
  <si>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</si>
  <si>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</si>
  <si>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</si>
  <si>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</si>
  <si>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</si>
  <si>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</si>
  <si>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</si>
  <si>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</si>
  <si>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</si>
  <si>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</si>
  <si>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</si>
  <si>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</si>
  <si>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</si>
  <si>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</si>
  <si>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</si>
  <si>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</si>
  <si>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</si>
  <si>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</si>
  <si>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</si>
  <si>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</si>
  <si>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</si>
  <si>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</si>
  <si>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</si>
  <si>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</si>
  <si>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</si>
  <si>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</si>
  <si>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</si>
  <si>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</si>
  <si>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</si>
  <si>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</si>
  <si>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</si>
  <si>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</si>
  <si>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</si>
  <si>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</si>
  <si>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</si>
  <si>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</si>
  <si>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</si>
  <si>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</si>
  <si>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</si>
  <si>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</si>
  <si>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</si>
  <si>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</si>
  <si>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</si>
  <si>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</si>
  <si>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</si>
  <si>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</si>
  <si>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</si>
  <si>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</si>
  <si>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</si>
  <si>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</si>
  <si>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</si>
  <si>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</si>
  <si>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</si>
  <si>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</si>
  <si>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</si>
  <si>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</si>
  <si>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</si>
  <si>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</si>
  <si>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</si>
  <si>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</si>
  <si>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</si>
  <si>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</si>
  <si>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</si>
  <si>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</si>
  <si>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</si>
  <si>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</si>
  <si>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</si>
  <si>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</si>
  <si>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</si>
  <si>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</si>
  <si>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</si>
  <si>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</si>
  <si>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</si>
  <si>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</si>
  <si>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</si>
  <si>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</si>
  <si>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</si>
  <si>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</si>
  <si>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</si>
  <si>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</si>
  <si>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</si>
  <si>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</si>
  <si>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</si>
  <si>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</si>
  <si>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</si>
  <si>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</si>
  <si>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</si>
  <si>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</si>
  <si>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</si>
  <si>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</si>
  <si>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</si>
  <si>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</si>
  <si>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</si>
  <si>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</si>
  <si>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</si>
  <si>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</si>
  <si>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</si>
  <si>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</si>
  <si>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</si>
  <si>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</si>
  <si>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</si>
  <si>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</si>
  <si>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</si>
  <si>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</si>
  <si>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</si>
  <si>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</si>
  <si>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</si>
  <si>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</si>
  <si>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</si>
  <si>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</si>
  <si>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</si>
  <si>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</si>
  <si>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</si>
  <si>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</si>
  <si>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</si>
  <si>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</si>
  <si>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</si>
  <si>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</si>
  <si>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</si>
  <si>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</si>
  <si>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</si>
  <si>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</si>
  <si>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</si>
  <si>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</si>
  <si>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</si>
  <si>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</si>
  <si>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</si>
  <si>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</si>
  <si>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</si>
  <si>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</si>
  <si>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</si>
  <si>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</si>
  <si>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</si>
  <si>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</si>
  <si>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</si>
  <si>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</si>
  <si>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</si>
  <si>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</si>
  <si>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</si>
  <si>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</si>
  <si>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</si>
  <si>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</si>
  <si>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</si>
  <si>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</si>
  <si>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</si>
  <si>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</si>
  <si>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</si>
  <si>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</si>
  <si>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</si>
  <si>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</si>
  <si>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</si>
  <si>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</si>
  <si>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</si>
  <si>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</si>
  <si>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</si>
  <si>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</si>
  <si>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</si>
  <si>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</si>
  <si>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</si>
  <si>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</si>
  <si>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</si>
  <si>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</si>
  <si>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</si>
  <si>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</si>
  <si>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</si>
  <si>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</si>
  <si>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</si>
  <si>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</si>
  <si>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</si>
  <si>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</si>
  <si>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</si>
  <si>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</si>
  <si>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</si>
  <si>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</si>
  <si>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</si>
  <si>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</si>
  <si>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</si>
  <si>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</si>
  <si>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</si>
  <si>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</si>
  <si>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</si>
  <si>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</si>
  <si>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</si>
  <si>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</si>
  <si>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</si>
  <si>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</si>
  <si>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</si>
  <si>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</si>
  <si>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</si>
  <si>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</si>
  <si>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</si>
  <si>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</si>
  <si>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</si>
  <si>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</si>
  <si>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</si>
  <si>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</si>
  <si>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</si>
  <si>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</si>
  <si>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</si>
  <si>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</si>
  <si>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</si>
  <si>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</si>
  <si>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</si>
  <si>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</si>
  <si>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</si>
  <si>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</si>
  <si>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</si>
  <si>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</si>
  <si>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</si>
  <si>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</si>
  <si>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</si>
  <si>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</si>
  <si>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</si>
  <si>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</si>
  <si>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</si>
  <si>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</si>
  <si>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</si>
  <si>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</si>
  <si>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</si>
  <si>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</si>
  <si>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</si>
  <si>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</si>
  <si>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</si>
  <si>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</si>
  <si>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</si>
  <si>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</si>
  <si>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</si>
  <si>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</si>
  <si>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</si>
  <si>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</si>
  <si>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</si>
  <si>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</si>
  <si>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</si>
  <si>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</si>
  <si>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</si>
  <si>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</si>
  <si>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</si>
  <si>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</si>
  <si>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</si>
  <si>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</si>
  <si>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</si>
  <si>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</si>
  <si>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</si>
  <si>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</si>
  <si>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</si>
  <si>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</si>
  <si>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</si>
  <si>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</si>
  <si>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</si>
  <si>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</si>
  <si>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</si>
  <si>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</si>
  <si>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</si>
  <si>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</si>
  <si>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</si>
  <si>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</si>
  <si>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</si>
  <si>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</si>
  <si>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</si>
  <si>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</si>
  <si>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</si>
  <si>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</si>
  <si>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</si>
  <si>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</si>
  <si>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</si>
  <si>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</si>
  <si>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</si>
  <si>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</si>
  <si>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</si>
  <si>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</si>
  <si>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</si>
  <si>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</si>
  <si>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</si>
  <si>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</si>
  <si>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</si>
  <si>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</si>
  <si>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</si>
  <si>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</si>
  <si>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</si>
  <si>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</si>
  <si>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</si>
  <si>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</si>
  <si>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</si>
  <si>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</si>
  <si>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</si>
  <si>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</si>
  <si>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</si>
  <si>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</si>
  <si>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</si>
  <si>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</si>
  <si>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</si>
  <si>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</si>
  <si>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</si>
  <si>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</si>
  <si>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</si>
  <si>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</si>
  <si>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</si>
  <si>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</si>
  <si>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</si>
  <si>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</si>
  <si>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</si>
  <si>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</si>
  <si>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</si>
  <si>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</si>
  <si>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</si>
  <si>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</si>
  <si>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</si>
  <si>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</si>
  <si>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</si>
  <si>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</si>
  <si>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</si>
  <si>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</si>
  <si>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</si>
  <si>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</si>
  <si>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</si>
  <si>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</si>
  <si>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</si>
  <si>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</si>
  <si>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</si>
  <si>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</si>
  <si>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</si>
  <si>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</si>
  <si>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</si>
  <si>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</si>
  <si>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</si>
  <si>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</si>
  <si>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</si>
  <si>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</si>
  <si>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</si>
  <si>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</si>
  <si>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</si>
  <si>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</si>
  <si>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</si>
  <si>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</si>
  <si>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</si>
  <si>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</si>
  <si>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</si>
  <si>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</si>
  <si>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</si>
  <si>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</si>
  <si>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</si>
  <si>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</si>
  <si>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</si>
  <si>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</si>
  <si>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</si>
  <si>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</si>
  <si>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</si>
  <si>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</si>
  <si>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</si>
  <si>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</si>
  <si>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</si>
  <si>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</si>
  <si>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</si>
  <si>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</si>
  <si>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</si>
  <si>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</si>
  <si>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</si>
  <si>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</si>
  <si>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</si>
  <si>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</si>
  <si>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</si>
  <si>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</si>
  <si>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</si>
  <si>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</si>
  <si>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</si>
  <si>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</si>
  <si>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</si>
  <si>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</si>
  <si>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</si>
  <si>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</si>
  <si>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</si>
  <si>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</si>
  <si>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</si>
  <si>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</si>
  <si>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</si>
  <si>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</si>
  <si>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</si>
  <si>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</si>
  <si>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</si>
  <si>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</si>
  <si>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</si>
  <si>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</si>
  <si>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</si>
  <si>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</si>
  <si>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</si>
  <si>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</si>
  <si>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</si>
  <si>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</si>
  <si>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</si>
  <si>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</si>
  <si>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</si>
  <si>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</si>
  <si>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</si>
  <si>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</si>
  <si>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</si>
  <si>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</si>
  <si>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</si>
  <si>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</si>
  <si>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</si>
  <si>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</si>
  <si>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</si>
  <si>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</si>
  <si>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</si>
  <si>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</si>
  <si>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</si>
  <si>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</si>
  <si>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</si>
  <si>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</si>
  <si>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</si>
  <si>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</si>
  <si>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</si>
  <si>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</si>
  <si>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</si>
  <si>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</si>
  <si>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</si>
  <si>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</si>
  <si>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</si>
  <si>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</si>
  <si>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</si>
  <si>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</si>
  <si>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</si>
  <si>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</si>
  <si>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</si>
  <si>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</si>
  <si>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</si>
  <si>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</si>
  <si>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</si>
  <si>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</si>
  <si>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</si>
  <si>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</si>
  <si>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</si>
  <si>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</si>
  <si>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</si>
  <si>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</si>
  <si>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</si>
  <si>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</si>
  <si>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</si>
  <si>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</si>
  <si>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</si>
  <si>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</si>
  <si>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</si>
  <si>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</si>
  <si>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</si>
  <si>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</si>
  <si>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</si>
  <si>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</si>
  <si>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</si>
  <si>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</si>
  <si>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</si>
  <si>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</si>
  <si>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</si>
  <si>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</si>
  <si>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</si>
  <si>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</si>
  <si>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</si>
  <si>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</si>
  <si>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</si>
  <si>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</si>
  <si>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</si>
  <si>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</si>
  <si>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</si>
  <si>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</si>
  <si>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</si>
  <si>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</si>
  <si>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</si>
  <si>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</si>
  <si>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</si>
  <si>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</si>
  <si>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</si>
  <si>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</si>
  <si>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</si>
  <si>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</si>
  <si>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</si>
  <si>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</si>
  <si>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</si>
  <si>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</si>
  <si>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</si>
  <si>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</si>
  <si>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</si>
  <si>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</si>
  <si>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</si>
  <si>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</si>
  <si>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</si>
  <si>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</si>
  <si>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</si>
  <si>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</si>
  <si>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</si>
  <si>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</si>
  <si>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</si>
  <si>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</si>
  <si>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</si>
  <si>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</si>
  <si>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</si>
  <si>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</si>
  <si>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</si>
  <si>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</si>
  <si>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</si>
  <si>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</si>
  <si>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</si>
  <si>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</si>
  <si>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</si>
  <si>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</si>
  <si>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</si>
  <si>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</si>
  <si>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</si>
  <si>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</si>
  <si>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</si>
  <si>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</si>
  <si>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</si>
  <si>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</si>
  <si>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</si>
  <si>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</si>
  <si>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</si>
  <si>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</si>
  <si>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</si>
  <si>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</si>
  <si>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</si>
  <si>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</si>
  <si>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</si>
  <si>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</si>
  <si>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</si>
  <si>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</si>
  <si>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</si>
  <si>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</si>
  <si>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</si>
  <si>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</si>
  <si>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</si>
  <si>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</si>
  <si>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</si>
  <si>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</si>
  <si>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</si>
  <si>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</si>
  <si>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</si>
  <si>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</si>
  <si>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</si>
  <si>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</si>
  <si>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</si>
  <si>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</si>
  <si>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</si>
  <si>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</si>
  <si>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</si>
  <si>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</si>
  <si>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</si>
  <si>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</si>
  <si>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</si>
  <si>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</si>
  <si>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</si>
  <si>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</si>
  <si>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</si>
  <si>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</si>
  <si>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</si>
  <si>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</si>
  <si>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</si>
  <si>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</si>
  <si>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</si>
  <si>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</si>
  <si>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</si>
  <si>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</si>
  <si>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</si>
  <si>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</si>
  <si>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</si>
  <si>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</si>
  <si>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</si>
  <si>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</si>
  <si>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</si>
  <si>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</si>
  <si>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</si>
  <si>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</si>
  <si>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</si>
  <si>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</si>
  <si>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</si>
  <si>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</si>
  <si>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</si>
  <si>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</si>
  <si>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</si>
  <si>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</si>
  <si>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</si>
  <si>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</si>
  <si>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</si>
  <si>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</si>
  <si>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</si>
  <si>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</si>
  <si>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</si>
  <si>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</si>
  <si>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</si>
  <si>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</si>
  <si>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</si>
  <si>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</si>
  <si>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</si>
  <si>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</si>
  <si>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</si>
  <si>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</si>
  <si>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</si>
  <si>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</si>
  <si>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</si>
  <si>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</si>
  <si>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</si>
  <si>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</si>
  <si>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</si>
  <si>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</si>
  <si>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</si>
  <si>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</si>
  <si>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</si>
  <si>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</si>
  <si>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</si>
  <si>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</si>
  <si>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</si>
  <si>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</si>
  <si>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</si>
  <si>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</si>
  <si>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</si>
  <si>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</si>
  <si>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</si>
  <si>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</si>
  <si>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</si>
  <si>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</si>
  <si>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</si>
  <si>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</si>
  <si>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</si>
  <si>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</si>
  <si>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</si>
  <si>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</si>
  <si>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</si>
  <si>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</si>
  <si>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</si>
  <si>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</si>
  <si>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</si>
  <si>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</si>
  <si>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</si>
  <si>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</si>
  <si>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</si>
  <si>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</si>
  <si>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</si>
  <si>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</si>
  <si>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</si>
  <si>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</si>
  <si>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</si>
  <si>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</si>
  <si>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</si>
  <si>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</si>
  <si>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</si>
  <si>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</si>
  <si>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</si>
  <si>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</si>
  <si>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</si>
  <si>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</si>
  <si>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</si>
  <si>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</si>
  <si>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</si>
  <si>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</si>
  <si>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</si>
  <si>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</si>
  <si>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</si>
  <si>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</si>
  <si>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</si>
  <si>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</si>
  <si>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</si>
  <si>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</si>
  <si>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</si>
  <si>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</si>
  <si>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</si>
  <si>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</si>
  <si>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</si>
  <si>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</si>
  <si>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</si>
  <si>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</si>
  <si>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</si>
  <si>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</si>
  <si>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</si>
  <si>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</si>
  <si>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</si>
  <si>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</si>
  <si>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</si>
  <si>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</si>
  <si>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</si>
  <si>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</si>
  <si>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</si>
  <si>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</si>
  <si>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</si>
  <si>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</si>
  <si>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</si>
  <si>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</si>
  <si>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</si>
  <si>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</si>
  <si>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</si>
  <si>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</si>
  <si>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</si>
  <si>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</si>
  <si>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</si>
  <si>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</si>
  <si>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</si>
  <si>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</si>
  <si>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</si>
  <si>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</si>
  <si>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</si>
  <si>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</si>
  <si>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</si>
  <si>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</si>
  <si>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</si>
  <si>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</si>
  <si>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</si>
  <si>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</si>
  <si>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</si>
  <si>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</si>
  <si>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</si>
  <si>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</si>
  <si>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</si>
  <si>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</si>
  <si>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</si>
  <si>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</si>
  <si>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</si>
  <si>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</si>
  <si>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</si>
  <si>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</si>
  <si>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</si>
  <si>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</si>
  <si>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</si>
  <si>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</si>
  <si>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</si>
  <si>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</si>
  <si>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</si>
  <si>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</si>
  <si>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</si>
  <si>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</si>
  <si>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</si>
  <si>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</si>
  <si>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</si>
  <si>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</si>
  <si>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</si>
  <si>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</si>
  <si>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</si>
  <si>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</si>
  <si>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</si>
  <si>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</si>
  <si>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</si>
  <si>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</si>
  <si>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</si>
  <si>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</si>
  <si>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</si>
  <si>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</si>
  <si>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</si>
  <si>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</si>
  <si>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</si>
  <si>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</si>
  <si>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</si>
  <si>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</si>
  <si>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</si>
  <si>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</si>
  <si>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</si>
  <si>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</si>
  <si>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</si>
  <si>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</si>
  <si>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</si>
  <si>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</si>
  <si>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</si>
  <si>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</si>
  <si>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</si>
  <si>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</si>
  <si>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</si>
  <si>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</si>
  <si>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</si>
  <si>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</si>
  <si>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</si>
  <si>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</si>
  <si>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</si>
  <si>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</si>
  <si>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</si>
  <si>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</si>
  <si>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</si>
  <si>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</si>
  <si>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</si>
  <si>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</si>
  <si>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</si>
  <si>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</si>
  <si>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</si>
  <si>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</si>
  <si>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</si>
  <si>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</si>
  <si>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</si>
  <si>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</si>
  <si>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</si>
  <si>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</si>
  <si>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</si>
  <si>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</si>
  <si>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</si>
  <si>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</si>
  <si>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</si>
  <si>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</si>
  <si>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</si>
  <si>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</si>
  <si>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</si>
  <si>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</si>
  <si>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</si>
  <si>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</si>
  <si>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</si>
  <si>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</si>
  <si>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</si>
  <si>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</si>
  <si>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</si>
  <si>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</si>
  <si>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</si>
  <si>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</si>
  <si>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</si>
  <si>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</si>
  <si>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</si>
  <si>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</si>
  <si>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</si>
  <si>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</si>
  <si>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</si>
  <si>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</si>
  <si>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</si>
  <si>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</si>
  <si>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</si>
  <si>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</si>
  <si>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</si>
  <si>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</si>
  <si>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</si>
  <si>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</si>
  <si>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</si>
  <si>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</si>
  <si>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</si>
  <si>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</si>
  <si>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</si>
  <si>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</si>
  <si>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</si>
  <si>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</si>
  <si>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</si>
  <si>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</si>
  <si>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</si>
  <si>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</si>
  <si>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</si>
  <si>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</si>
  <si>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</si>
  <si>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</si>
  <si>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</si>
  <si>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</si>
  <si>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</si>
  <si>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</si>
  <si>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</si>
  <si>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</si>
  <si>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</si>
  <si>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</si>
  <si>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</si>
  <si>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</si>
  <si>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</si>
  <si>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</si>
  <si>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</si>
  <si>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</si>
  <si>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</si>
  <si>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</si>
  <si>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</si>
  <si>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</si>
  <si>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</si>
  <si>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</si>
  <si>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</si>
  <si>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</si>
  <si>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</si>
  <si>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</si>
  <si>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</si>
  <si>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</si>
  <si>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</si>
  <si>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</si>
  <si>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</si>
  <si>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</si>
  <si>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</si>
  <si>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</si>
  <si>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</si>
  <si>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</si>
  <si>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</si>
  <si>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</si>
  <si>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</si>
  <si>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</si>
  <si>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</si>
  <si>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</si>
  <si>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</si>
  <si>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</si>
  <si>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</si>
  <si>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</si>
  <si>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</si>
  <si>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</si>
  <si>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</si>
  <si>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</si>
  <si>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</si>
  <si>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</si>
  <si>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</si>
  <si>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</si>
  <si>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</si>
  <si>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</si>
  <si>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</si>
  <si>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</si>
  <si>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</si>
  <si>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</si>
  <si>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</si>
  <si>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</si>
  <si>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</si>
  <si>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</si>
  <si>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</si>
  <si>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</si>
  <si>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</si>
  <si>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</si>
  <si>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</si>
  <si>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</si>
  <si>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</si>
  <si>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</si>
  <si>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</si>
  <si>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</si>
  <si>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</si>
  <si>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</si>
  <si>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</si>
  <si>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</si>
  <si>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</si>
  <si>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</si>
  <si>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</si>
  <si>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</si>
  <si>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</si>
  <si>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</si>
  <si>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</si>
  <si>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</si>
  <si>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</si>
  <si>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</si>
  <si>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</si>
  <si>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</si>
  <si>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</si>
  <si>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</si>
  <si>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</si>
  <si>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</si>
  <si>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</si>
  <si>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</si>
  <si>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</si>
  <si>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</si>
  <si>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</si>
  <si>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</si>
  <si>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</si>
  <si>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</si>
  <si>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</si>
  <si>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</si>
  <si>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</si>
  <si>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</si>
  <si>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</si>
  <si>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</si>
  <si>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</si>
  <si>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</si>
  <si>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</si>
  <si>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</si>
  <si>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</si>
  <si>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</si>
  <si>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</si>
  <si>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</si>
  <si>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</si>
  <si>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</si>
  <si>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</si>
  <si>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</si>
  <si>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</si>
  <si>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</si>
  <si>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</si>
  <si>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</si>
  <si>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</si>
  <si>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</si>
  <si>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</si>
  <si>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</si>
  <si>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</si>
  <si>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</si>
  <si>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</si>
  <si>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</si>
  <si>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</si>
  <si>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</si>
  <si>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</si>
  <si>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</si>
  <si>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</si>
  <si>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</si>
  <si>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</si>
  <si>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</si>
  <si>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</si>
  <si>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</si>
  <si>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</si>
  <si>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</si>
  <si>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</si>
  <si>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</si>
  <si>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</si>
  <si>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</si>
  <si>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</si>
  <si>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</si>
  <si>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</si>
  <si>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</si>
  <si>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</si>
  <si>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</si>
  <si>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</si>
  <si>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</si>
  <si>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</si>
  <si>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</si>
  <si>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</si>
  <si>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</si>
  <si>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</si>
  <si>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</si>
  <si>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</si>
  <si>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</si>
  <si>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</si>
  <si>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</si>
  <si>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</si>
  <si>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</si>
  <si>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</si>
  <si>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</si>
  <si>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</si>
  <si>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</si>
  <si>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</si>
  <si>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</si>
  <si>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</si>
  <si>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</si>
  <si>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</si>
  <si>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</si>
  <si>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</si>
  <si>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</si>
  <si>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</si>
  <si>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</si>
  <si>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</si>
  <si>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</si>
  <si>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</si>
  <si>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</si>
  <si>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</si>
  <si>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</si>
  <si>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</si>
  <si>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</si>
  <si>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</si>
  <si>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</si>
  <si>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</si>
  <si>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</si>
  <si>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</si>
  <si>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</si>
  <si>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</si>
  <si>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</si>
  <si>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</si>
  <si>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</si>
  <si>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</si>
  <si>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</si>
  <si>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</si>
  <si>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</si>
  <si>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</si>
  <si>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</si>
  <si>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</si>
  <si>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</si>
  <si>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</si>
  <si>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</si>
  <si>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</si>
  <si>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</si>
  <si>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</si>
  <si>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</si>
  <si>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</si>
  <si>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</si>
  <si>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</si>
  <si>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</si>
  <si>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</si>
  <si>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</si>
  <si>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</si>
  <si>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</si>
  <si>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</si>
  <si>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</si>
  <si>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</si>
  <si>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</si>
  <si>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</si>
  <si>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</si>
  <si>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</si>
  <si>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</si>
  <si>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</si>
  <si>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</si>
  <si>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</si>
  <si>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</si>
  <si>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</si>
  <si>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</si>
  <si>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</si>
  <si>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</si>
  <si>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</si>
  <si>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</si>
  <si>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</si>
  <si>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</si>
  <si>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</si>
  <si>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</si>
  <si>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</si>
  <si>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</si>
  <si>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</si>
  <si>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</si>
  <si>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</si>
  <si>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</si>
  <si>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</si>
  <si>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</si>
  <si>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</si>
  <si>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</si>
  <si>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</si>
  <si>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</si>
  <si>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</si>
  <si>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</si>
  <si>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</si>
  <si>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</si>
  <si>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</si>
  <si>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</si>
  <si>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</si>
  <si>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</si>
  <si>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</si>
  <si>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</si>
  <si>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</si>
  <si>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</si>
  <si>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</si>
  <si>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</si>
  <si>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</si>
  <si>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</si>
  <si>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</si>
  <si>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</si>
  <si>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</si>
  <si>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</si>
  <si>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</si>
  <si>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</si>
  <si>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</si>
  <si>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</si>
  <si>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</si>
  <si>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</si>
  <si>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</si>
  <si>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</si>
  <si>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</si>
  <si>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</si>
  <si>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</si>
  <si>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</si>
  <si>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</si>
  <si>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</si>
  <si>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</si>
  <si>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</si>
  <si>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</si>
  <si>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</si>
  <si>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</si>
  <si>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</si>
  <si>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</si>
  <si>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</si>
  <si>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</si>
  <si>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</si>
  <si>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</si>
  <si>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</si>
  <si>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</si>
  <si>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</si>
  <si>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</si>
  <si>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</si>
  <si>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</si>
  <si>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</si>
  <si>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</si>
  <si>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</si>
  <si>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</si>
  <si>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</si>
  <si>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</si>
  <si>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</si>
  <si>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</si>
  <si>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</si>
  <si>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</si>
  <si>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</si>
  <si>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</si>
  <si>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</si>
  <si>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</si>
  <si>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</si>
  <si>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</si>
  <si>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</si>
  <si>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</si>
  <si>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</si>
  <si>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</si>
  <si>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</si>
  <si>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</si>
  <si>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</si>
  <si>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</si>
  <si>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</si>
  <si>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</si>
  <si>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</si>
  <si>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</si>
  <si>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</si>
  <si>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</si>
  <si>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</si>
  <si>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</si>
  <si>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</si>
  <si>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</si>
  <si>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</si>
  <si>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</si>
  <si>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</si>
  <si>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</si>
  <si>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</si>
  <si>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</si>
  <si>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</si>
  <si>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</si>
  <si>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</si>
  <si>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</si>
  <si>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</si>
  <si>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</si>
  <si>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</si>
  <si>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</si>
  <si>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</si>
  <si>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</si>
  <si>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</si>
  <si>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</si>
  <si>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</si>
  <si>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</si>
  <si>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</si>
  <si>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</si>
  <si>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</si>
  <si>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</si>
  <si>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</si>
  <si>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</si>
  <si>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</si>
  <si>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</si>
  <si>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</si>
  <si>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</si>
  <si>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</si>
  <si>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</si>
  <si>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</si>
  <si>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</si>
  <si>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</si>
  <si>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</si>
  <si>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</si>
  <si>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</si>
  <si>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</si>
  <si>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</si>
  <si>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</si>
  <si>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</si>
  <si>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</si>
  <si>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</si>
  <si>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</si>
  <si>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</si>
  <si>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</si>
  <si>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</si>
  <si>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</si>
  <si>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</si>
  <si>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</si>
  <si>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</si>
  <si>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</si>
  <si>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</si>
  <si>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</si>
  <si>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</si>
  <si>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</si>
  <si>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</si>
  <si>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</si>
  <si>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</si>
  <si>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</si>
  <si>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</si>
  <si>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</si>
  <si>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</si>
  <si>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</si>
  <si>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</si>
  <si>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</si>
  <si>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</si>
  <si>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</si>
  <si>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</si>
  <si>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</si>
  <si>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</si>
  <si>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</si>
  <si>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</si>
  <si>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</si>
  <si>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</si>
  <si>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</si>
  <si>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</si>
  <si>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</si>
  <si>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</si>
  <si>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</si>
  <si>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</si>
  <si>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</si>
  <si>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</si>
  <si>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</si>
  <si>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</si>
  <si>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</si>
  <si>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</si>
  <si>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</si>
  <si>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</si>
  <si>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</si>
  <si>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</si>
  <si>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</si>
  <si>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</si>
  <si>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</si>
  <si>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</si>
  <si>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</si>
  <si>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</si>
  <si>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</si>
  <si>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</si>
  <si>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</si>
  <si>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</si>
  <si>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</si>
  <si>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</si>
  <si>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</si>
  <si>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</si>
  <si>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</si>
  <si>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</si>
  <si>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</si>
  <si>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</si>
  <si>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</si>
  <si>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</si>
  <si>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</si>
  <si>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</si>
  <si>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</si>
  <si>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</si>
  <si>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</si>
  <si>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</si>
  <si>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</si>
  <si>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</si>
  <si>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</si>
  <si>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</si>
  <si>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</si>
  <si>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</si>
  <si>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</si>
  <si>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</si>
  <si>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</si>
  <si>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</si>
  <si>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</si>
  <si>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</si>
  <si>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</si>
  <si>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</si>
  <si>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</si>
  <si>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</si>
  <si>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</si>
  <si>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</si>
  <si>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</si>
  <si>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</si>
  <si>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</si>
  <si>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</si>
  <si>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</si>
  <si>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</si>
  <si>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</si>
  <si>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</si>
  <si>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</si>
  <si>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</si>
  <si>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</si>
  <si>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</si>
  <si>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</si>
  <si>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</si>
  <si>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</si>
  <si>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</si>
  <si>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</si>
  <si>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</si>
  <si>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</si>
  <si>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</si>
  <si>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</si>
  <si>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</si>
  <si>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</si>
  <si>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</si>
  <si>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</si>
  <si>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</si>
  <si>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</si>
  <si>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</si>
  <si>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</si>
  <si>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</si>
  <si>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</si>
  <si>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</si>
  <si>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</si>
  <si>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</si>
  <si>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</si>
  <si>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</si>
  <si>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</si>
  <si>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</si>
  <si>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</si>
  <si>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</si>
  <si>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</si>
  <si>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</si>
  <si>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</si>
  <si>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</si>
  <si>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</si>
  <si>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</si>
  <si>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</si>
  <si>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</si>
  <si>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</si>
  <si>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</si>
  <si>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</si>
  <si>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</si>
  <si>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</si>
  <si>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</si>
  <si>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</si>
  <si>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</si>
  <si>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</si>
  <si>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</si>
  <si>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</si>
  <si>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</si>
  <si>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</si>
  <si>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</si>
  <si>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</si>
  <si>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</si>
  <si>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</si>
  <si>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</si>
  <si>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</si>
  <si>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</si>
  <si>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</si>
  <si>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</si>
  <si>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</si>
  <si>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</si>
  <si>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</si>
  <si>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</si>
  <si>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</si>
  <si>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</si>
  <si>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</si>
  <si>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</si>
  <si>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</si>
  <si>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</si>
  <si>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</si>
  <si>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</si>
  <si>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</si>
  <si>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</si>
  <si>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</si>
  <si>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</si>
  <si>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</si>
  <si>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</si>
  <si>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</si>
  <si>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</si>
  <si>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</si>
  <si>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</si>
  <si>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</si>
  <si>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</si>
  <si>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</si>
  <si>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</si>
  <si>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</si>
  <si>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</si>
  <si>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</si>
  <si>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</si>
  <si>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</si>
  <si>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</si>
  <si>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</si>
  <si>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</si>
  <si>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</si>
  <si>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</si>
  <si>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</si>
  <si>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</si>
  <si>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</si>
  <si>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</si>
  <si>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</si>
  <si>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</si>
  <si>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</si>
  <si>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</si>
  <si>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</si>
  <si>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</si>
  <si>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</si>
  <si>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</si>
  <si>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</si>
  <si>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</si>
  <si>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</si>
  <si>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</si>
  <si>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</si>
  <si>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</si>
  <si>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</si>
  <si>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</si>
  <si>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</si>
  <si>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</si>
  <si>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</si>
  <si>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</si>
  <si>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</si>
  <si>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</si>
  <si>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</si>
  <si>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</si>
  <si>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</si>
  <si>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</si>
  <si>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</si>
  <si>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</si>
  <si>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</si>
  <si>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</si>
  <si>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</si>
  <si>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</si>
  <si>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</si>
  <si>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</si>
  <si>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</si>
  <si>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</si>
  <si>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</si>
  <si>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</si>
  <si>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</si>
  <si>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</si>
  <si>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</si>
  <si>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</si>
  <si>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</si>
  <si>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</si>
  <si>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</si>
  <si>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</si>
  <si>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</si>
  <si>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</si>
  <si>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</si>
  <si>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</si>
  <si>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</si>
  <si>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</si>
  <si>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</si>
  <si>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</si>
  <si>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</si>
  <si>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</si>
  <si>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</si>
  <si>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</si>
  <si>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</si>
  <si>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</si>
  <si>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</si>
  <si>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</si>
  <si>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</si>
  <si>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</si>
  <si>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</si>
  <si>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</si>
  <si>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</si>
  <si>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</si>
  <si>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</si>
  <si>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</si>
  <si>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</si>
  <si>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</si>
  <si>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</si>
  <si>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</si>
  <si>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</si>
  <si>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</si>
  <si>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</si>
  <si>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</si>
  <si>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</si>
  <si>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</si>
  <si>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</si>
  <si>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</si>
  <si>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</si>
  <si>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</si>
  <si>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</si>
  <si>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</si>
  <si>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</si>
  <si>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</si>
  <si>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</si>
  <si>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</si>
  <si>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</si>
  <si>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</si>
  <si>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</si>
  <si>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</si>
  <si>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</si>
  <si>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</si>
  <si>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</si>
  <si>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</si>
  <si>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</si>
  <si>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</si>
  <si>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</si>
  <si>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</si>
  <si>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</si>
  <si>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</si>
  <si>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</si>
  <si>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</si>
  <si>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</si>
  <si>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</si>
  <si>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</si>
  <si>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</si>
  <si>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</si>
  <si>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</si>
  <si>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</si>
  <si>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</si>
  <si>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</si>
  <si>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</si>
  <si>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</si>
  <si>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</si>
  <si>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</si>
  <si>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</si>
  <si>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</si>
  <si>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</si>
  <si>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</si>
  <si>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</si>
  <si>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</si>
  <si>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</si>
  <si>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</si>
  <si>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</si>
  <si>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</si>
  <si>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</si>
  <si>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</si>
  <si>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</si>
  <si>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</si>
  <si>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</si>
  <si>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</si>
  <si>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</si>
  <si>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</si>
  <si>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</si>
  <si>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</si>
  <si>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</si>
  <si>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</si>
  <si>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</si>
  <si>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</si>
  <si>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</si>
  <si>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</si>
  <si>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</si>
  <si>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</si>
  <si>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</si>
  <si>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</si>
  <si>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</si>
  <si>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</si>
  <si>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</si>
  <si>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</si>
  <si>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</si>
  <si>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</si>
  <si>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</si>
  <si>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</si>
  <si>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</si>
  <si>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</si>
  <si>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</si>
  <si>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</si>
  <si>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</si>
  <si>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</si>
  <si>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</si>
  <si>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</si>
  <si>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</si>
  <si>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</si>
  <si>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</si>
  <si>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</si>
  <si>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</si>
  <si>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</si>
  <si>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</si>
  <si>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</si>
  <si>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</si>
  <si>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</si>
  <si>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</si>
  <si>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</si>
  <si>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</si>
  <si>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</si>
  <si>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</si>
  <si>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</si>
  <si>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</si>
  <si>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</si>
  <si>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</si>
  <si>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</si>
  <si>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</si>
  <si>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</si>
  <si>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</si>
  <si>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</si>
  <si>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</si>
  <si>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</si>
  <si>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</si>
  <si>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</si>
  <si>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</si>
  <si>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</si>
  <si>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</si>
  <si>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</si>
  <si>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</si>
  <si>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</si>
  <si>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</si>
  <si>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</si>
  <si>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</si>
  <si>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</si>
  <si>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</si>
  <si>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</si>
  <si>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</si>
  <si>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</si>
  <si>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</si>
  <si>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</si>
  <si>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</si>
  <si>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</si>
  <si>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</si>
  <si>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</si>
  <si>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</si>
  <si>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</si>
  <si>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</si>
  <si>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</si>
  <si>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</si>
  <si>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</si>
  <si>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</si>
  <si>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</si>
  <si>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</si>
  <si>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</si>
  <si>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</si>
  <si>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</si>
  <si>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</si>
  <si>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</si>
  <si>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</si>
  <si>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</si>
  <si>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</si>
  <si>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</si>
  <si>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</si>
  <si>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</si>
  <si>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</si>
  <si>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</si>
  <si>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</si>
  <si>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</si>
  <si>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</si>
  <si>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</si>
  <si>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</si>
  <si>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</si>
  <si>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</si>
  <si>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</si>
  <si>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</si>
  <si>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</si>
  <si>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</si>
  <si>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</si>
  <si>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</si>
  <si>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</si>
  <si>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</si>
  <si>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</si>
  <si>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</si>
  <si>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</si>
  <si>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</si>
  <si>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</si>
  <si>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</si>
  <si>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</si>
  <si>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</si>
  <si>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</si>
  <si>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</si>
  <si>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</si>
  <si>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</si>
  <si>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</si>
  <si>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</si>
  <si>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</si>
  <si>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</si>
  <si>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</si>
  <si>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</si>
  <si>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</si>
  <si>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</si>
  <si>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</si>
  <si>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</si>
  <si>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</si>
  <si>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</si>
  <si>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</si>
  <si>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</si>
  <si>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</si>
  <si>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</si>
  <si>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</si>
  <si>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</si>
  <si>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</si>
  <si>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</si>
  <si>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</si>
  <si>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</si>
  <si>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</si>
  <si>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</si>
  <si>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</si>
  <si>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</si>
  <si>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</si>
  <si>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</si>
  <si>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</si>
  <si>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</si>
  <si>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</si>
  <si>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</si>
  <si>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</si>
  <si>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</si>
  <si>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</si>
  <si>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</si>
  <si>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</si>
  <si>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</si>
  <si>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</si>
  <si>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</si>
  <si>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</si>
  <si>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</si>
  <si>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</si>
  <si>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</si>
  <si>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</si>
  <si>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</si>
  <si>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</si>
  <si>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</si>
  <si>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</si>
  <si>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</si>
  <si>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</si>
  <si>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</si>
  <si>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</si>
  <si>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</si>
  <si>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</si>
  <si>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</si>
  <si>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</si>
  <si>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</si>
  <si>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</si>
  <si>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</si>
  <si>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</si>
  <si>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</si>
  <si>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</si>
  <si>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</si>
  <si>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</si>
  <si>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</si>
  <si>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</si>
  <si>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</si>
  <si>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</si>
  <si>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</si>
  <si>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</si>
  <si>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</si>
  <si>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</si>
  <si>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</si>
  <si>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</si>
  <si>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</si>
  <si>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</si>
  <si>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</si>
  <si>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</si>
  <si>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</si>
  <si>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</si>
  <si>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</si>
  <si>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</si>
  <si>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</si>
  <si>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</si>
  <si>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</si>
  <si>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</si>
  <si>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</si>
  <si>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</si>
  <si>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</si>
  <si>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</si>
  <si>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</si>
  <si>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</si>
  <si>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</si>
  <si>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</si>
  <si>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</si>
  <si>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</si>
  <si>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</si>
  <si>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</si>
  <si>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</si>
  <si>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</si>
  <si>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</si>
  <si>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</si>
  <si>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</si>
  <si>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</si>
  <si>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</si>
  <si>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</si>
  <si>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</si>
  <si>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</si>
  <si>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</si>
  <si>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Control Concepts Inc.</t>
  </si>
  <si>
    <t>All products manufactured by Control Concepts Inc. U.S.A.</t>
  </si>
  <si>
    <t>038380564</t>
  </si>
  <si>
    <t>DUNS</t>
  </si>
  <si>
    <t>8077 Century Blvd, Chanhassen MN 55317 U.S.A.</t>
  </si>
  <si>
    <t>Cory Watkins</t>
  </si>
  <si>
    <t>cwatkins@ccipower.com</t>
  </si>
  <si>
    <t>(952) 474-6200</t>
  </si>
  <si>
    <t>President</t>
  </si>
  <si>
    <t>Data collected through supply chain sources was used to support source of origin determinations.</t>
  </si>
  <si>
    <t>https://ccipower.com/how-contact-us/conflict-minerals-statement</t>
  </si>
  <si>
    <t>Control Concepts Inc. is a privately held company and not required to file annual reports under the Dodd-Frank law.</t>
  </si>
  <si>
    <t>Shaun Galligan</t>
  </si>
  <si>
    <t>sgalligan@advchem.com</t>
  </si>
  <si>
    <t>Ensure compliance by prescribed timeline.</t>
  </si>
  <si>
    <t>RCOI confirmed per RMI</t>
  </si>
  <si>
    <t>Recycled/Scrap, United States, Indonesia, Peru, Brazil, China, Chile</t>
  </si>
  <si>
    <t>On RMAP Active List</t>
  </si>
  <si>
    <t>Siew Leng</t>
  </si>
  <si>
    <t>SiewLeng.Chay@metalor.com</t>
  </si>
  <si>
    <t>no action need;None, CFS Certified;RCOI confirmed as per RMI;RMI Conformant</t>
  </si>
  <si>
    <t>RCOI confirmed per RMI;recycle or scrap;recycled;Recycled, Scrap;scrap</t>
  </si>
  <si>
    <t>Recycled/Scrap, Japan, Canada, Peru, Portugal, Spain, Indonesia, Australia</t>
  </si>
  <si>
    <t>Conformant</t>
  </si>
  <si>
    <t>not available</t>
  </si>
  <si>
    <t>no action need;None, CFS Certified;RMAP Compliant Smelter</t>
  </si>
  <si>
    <t>Not disclosed per RJC;Not disclosed per RJC/LBMA;RCOI confirmed per RMI</t>
  </si>
  <si>
    <t>Recycled/Scrap, Germany, Japan, Thailand, China, Philippines, Brazil, Niger, Nigeria, Sierra Leone</t>
  </si>
  <si>
    <t>Mr. Rustam Halilov (Export Manager)</t>
  </si>
  <si>
    <t>r.halilov@agmk.uz</t>
  </si>
  <si>
    <t>None, CFS certified</t>
  </si>
  <si>
    <t>Not disclosed per LBMA</t>
  </si>
  <si>
    <t>Recycled/Scrap, Uzbekistan, Germany, Brazil, China, Japan, Argentina, Australia, Canada, Chile, Mexico, Peru, Switzerland, United States, Zambia, Philippines, Indonesia, Democratic Republic of Congo</t>
  </si>
  <si>
    <t>no action need;None, CFS Certified</t>
  </si>
  <si>
    <t>Not disclosed per LBMA;RCOI confirmed per RMI</t>
  </si>
  <si>
    <t>Recycled/Scrap, Brazil, Australia, South Africa, Uzbekistan</t>
  </si>
  <si>
    <t>Via Moree 14
CH-6850 Mendrisio</t>
  </si>
  <si>
    <t>Simone Frigerio</t>
  </si>
  <si>
    <t>simone.frigerio@argor.com</t>
  </si>
  <si>
    <t>CFSI Compliant Smelter</t>
  </si>
  <si>
    <t>Undisclosed mine, Recycled or scrap.</t>
  </si>
  <si>
    <t>Mine located in Sweden. Recycled or scrap</t>
  </si>
  <si>
    <t>CFSI Certified</t>
  </si>
  <si>
    <t>Kobe</t>
  </si>
  <si>
    <t>Nobuyuki Yamanaka</t>
  </si>
  <si>
    <t>n-yamanaka@asahipretec.com</t>
  </si>
  <si>
    <t>recycled</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</si>
  <si>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</si>
  <si>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not available;Satoshi Kuromori</t>
  </si>
  <si>
    <t>not available;suishin-ml@asaka.co.jp</t>
  </si>
  <si>
    <t>Not disclosed;RCOI confirmed per RMI;Recycled, Scrap;scrap</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</si>
  <si>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</si>
  <si>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CID000103</t>
  </si>
  <si>
    <t>Atasay Kuyumculuk Sanayi Ve Ticaret A.S.</t>
  </si>
  <si>
    <t>Istanbul</t>
  </si>
  <si>
    <t>Recycled/Scrap, Turkey, Brazil, Australia, Indonesia, Korea, United States</t>
  </si>
  <si>
    <t>Non Conformant</t>
  </si>
  <si>
    <t>Recycled/Scrap, Germany, Brazil, China, Canada, Indonesia, United States, Japan, Peru, Chile, Bulgaria, Turkey, Australia, Bermuda, Malaysia, Uzbekistan, Korea, Hong Kong</t>
  </si>
  <si>
    <t>Maricel Santos (Manager - Production Planning Division), Elaine Kate Pagalilauan (Compliance/Planning)</t>
  </si>
  <si>
    <t>mcsantos@bsp.gov.ph (Maricel Santos), pagalilauanef@bsp.gov.ph (Elaine Kate Pagalilauan)</t>
  </si>
  <si>
    <t>None, CFS Certified</t>
  </si>
  <si>
    <t>Recycled/Scrap, Philippines, Italy, China, Brazil, Canada, Indonesia, Germany, Japan, United States, India, Peru</t>
  </si>
  <si>
    <t>Boliden AB</t>
  </si>
  <si>
    <t>Skelleftehamn</t>
  </si>
  <si>
    <t>Recycled/Scrap, Sweden, China, Finland, Ireland, Indonesia, Canada, Philippines, Japan, Brazil, Italy</t>
  </si>
  <si>
    <t>Not disclosed per RJC/LBMA;RCOI confirmed per RMI</t>
  </si>
  <si>
    <t>Recycled/Scrap, Germany, Chile, China, Australia, Japan, Brazil, Peru, Sweden, Canada, Thailand, Finland, Indonesia, Ireland, Mexico</t>
  </si>
  <si>
    <t>Recycled/Scrap, Mexico, China, Japan, Korea, Chile, Germany</t>
  </si>
  <si>
    <t>Teresa Bent</t>
  </si>
  <si>
    <t>Teresa.Bent@glencore-ca.com</t>
  </si>
  <si>
    <t>Recycled/Scrap, Canada, Japan, Peru, Indonesia, Germany, China, Chile, Australia, Switzerland, Zambia, Argentina, United States, Brazil, Democratic Republic of Congo</t>
  </si>
  <si>
    <t>Switzerland</t>
  </si>
  <si>
    <t>Biel-Bienne, Switzerland</t>
  </si>
  <si>
    <t>Dr. Theo Gautschi</t>
  </si>
  <si>
    <t>theo.gautschi@cmsa.ch</t>
  </si>
  <si>
    <t>No Action Required as company is RMAP conformant</t>
  </si>
  <si>
    <t>Recycled/Scrap, Switzerland, Australia, Germany, Canada</t>
  </si>
  <si>
    <t>Recycled/Scrap, China, Canada, Chile, Japan</t>
  </si>
  <si>
    <t>Recycled/Scrap, Italy, Australia, Mexico, Turkey, Switzerland, Korea</t>
  </si>
  <si>
    <t>Mr. Futoshi Sasaki</t>
  </si>
  <si>
    <t>info@chugaikogyo.co.jp</t>
  </si>
  <si>
    <t>Recycled, Scrap;Some are recycled or scrap sourced but not all.</t>
  </si>
  <si>
    <t>Recycled/Scrap, Japan, Australia, Indonesia, Peru, Canada, United States, Chile, Germany, Turkey</t>
  </si>
  <si>
    <t>CID000328</t>
  </si>
  <si>
    <t>Daejin Indus Co., Ltd.</t>
  </si>
  <si>
    <t>China, Australia, Belgium, Canada, Chile, Japan, Malaysia, Mexico, Singapore, South Africa, Switzerland, United Kingdom, United States, Uzbekistan, Hong Kong</t>
  </si>
  <si>
    <t>Forced Labor</t>
  </si>
  <si>
    <t>Ms. Kang Ju Hyun</t>
  </si>
  <si>
    <t>do2845@chol.com</t>
  </si>
  <si>
    <t>None, RMAP conformant</t>
  </si>
  <si>
    <t>Recycled, Scrap</t>
  </si>
  <si>
    <t>Recycled/Scrap, Korea, Australia, Brazil, South Africa, Japan, China, Kazakhstan, Saudi Arabia</t>
  </si>
  <si>
    <t>CID000362</t>
  </si>
  <si>
    <t>DODUCO Contacts and Refining GmbH</t>
  </si>
  <si>
    <t>Fabian Gall</t>
  </si>
  <si>
    <t>FGall@doduco.net</t>
  </si>
  <si>
    <t>See aggregated data below for LBMA Good Delivery Sourcing</t>
  </si>
  <si>
    <t>Huckleberry;RCOI confirmed per RMI;Some are recycled or scrap sourced but not all.;Some are sourced from CAHRA, scrap, or recycled, but not all.</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</si>
  <si>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</si>
  <si>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RCOI confirmed per RMI;Recycled, Scrap;scrap</t>
  </si>
  <si>
    <t>Recycled/Scrap, Japan, Canada, Indonesia, Australia, Mozambique</t>
  </si>
  <si>
    <t>Russian Federation</t>
  </si>
  <si>
    <t>CID000522</t>
  </si>
  <si>
    <t>Refinery of Seemine Gold Co., Ltd.</t>
  </si>
  <si>
    <t>Lanzhou</t>
  </si>
  <si>
    <t>China</t>
  </si>
  <si>
    <t>CID000605</t>
  </si>
  <si>
    <t>Guangdong Hua Jian Trade Co., Ltd.</t>
  </si>
  <si>
    <t>CID000611</t>
  </si>
  <si>
    <t>GUANGDONG JINXIAN GAOXIN CAI LIAO GONG SI</t>
  </si>
  <si>
    <t>UNKNOWN</t>
  </si>
  <si>
    <t>SUPPLIER</t>
  </si>
  <si>
    <t>CID000651</t>
  </si>
  <si>
    <t>Guoda Safina High-Tech Environmental Refinery Co., Ltd.</t>
  </si>
  <si>
    <t>Recycled/Scrap, China, Indonesia, Uzbekistan</t>
  </si>
  <si>
    <t>CID000670</t>
  </si>
  <si>
    <t>Hang Seng Technology</t>
  </si>
  <si>
    <t>Recycled/Scrap, China, Korea, Japan</t>
  </si>
  <si>
    <t>Mr. KW Song</t>
  </si>
  <si>
    <t>kwsong@ltmetal.co.kr</t>
  </si>
  <si>
    <t>Some are recycled or scrap sourced but not all.</t>
  </si>
  <si>
    <t>Recycled/Scrap, Korea, Canada, Japan, United States, China, Indonesia, Australia, Switzerland, United Kingdom, Mexico, South Africa</t>
  </si>
  <si>
    <t>Recycled/Scrap, Germany, Austria, China, Australia, Canada, Malaysia, Mexico, Mongolia, Philippines, Mozambique, South Africa, Italy, Turkey, United States, Hong Kong, Jersey</t>
  </si>
  <si>
    <t>Heraeus Technology Centre, 31 On Chuen Street, On Lok Tsuen</t>
  </si>
  <si>
    <t>Mr. Jochen Schlessmann</t>
  </si>
  <si>
    <t>jochen.schlessman@heraeus.com</t>
  </si>
  <si>
    <t>Various mines + recycled + scrap</t>
  </si>
  <si>
    <t>Various mines from Philippines, Thailand, Laos + recycled + scrap</t>
  </si>
  <si>
    <t>Juergen Mueller</t>
  </si>
  <si>
    <t>juergen.mueller@heraeus.com</t>
  </si>
  <si>
    <t>CID000718</t>
  </si>
  <si>
    <t>Hetai Gold Mineral Guangdong Co., Ltd.</t>
  </si>
  <si>
    <t>China, Australia, Canada, Mozambique, Switzerland</t>
  </si>
  <si>
    <t>China, Chile, Japan, United States, Rwanda</t>
  </si>
  <si>
    <t>Recycled/Scrap, Korea, China, Australia, United States, Canada, Japan, Mexico, South Africa, Hong Kong</t>
  </si>
  <si>
    <t>2274801749@qq.com</t>
  </si>
  <si>
    <t>Koji Uwatoko</t>
  </si>
  <si>
    <t>k-uwatoko@ifk.co.jp</t>
  </si>
  <si>
    <t>no action need;None, CFS Certified;RMI Conformant</t>
  </si>
  <si>
    <t>Recycled/Scrap, Japan, Australia, Canada, China, United States, Indonesia, Chile, Peru</t>
  </si>
  <si>
    <t>Kuyumcukent</t>
  </si>
  <si>
    <t>Turkey, Canada</t>
  </si>
  <si>
    <t>pub@mint.go.jp</t>
  </si>
  <si>
    <t>Recycled/Scrap, Japan, Australia, Italy, Mexico, Korea</t>
  </si>
  <si>
    <t>江西铜业股份有限公司</t>
  </si>
  <si>
    <t>359618378@QQ.com</t>
  </si>
  <si>
    <t>Not disclosed per LBMA;中国江西</t>
  </si>
  <si>
    <t>CID000884</t>
  </si>
  <si>
    <t>Jin Jinyin Refining Co., Ltd.</t>
  </si>
  <si>
    <t>CID000909</t>
  </si>
  <si>
    <t>Jinlong Copper Co., Ltd.</t>
  </si>
  <si>
    <t>Recycled/Scrap, United States, Canada, Peru, Australia, China, Chile, Indonesia, Malaysia, Bermuda, Uzbekistan, Hong Kong</t>
  </si>
  <si>
    <t>Grant Angwin;not available</t>
  </si>
  <si>
    <t>grant.angwin@asahirefining.com;not available</t>
  </si>
  <si>
    <t>no action need;None, CFS Certified;RCOI confirmed as per RMI</t>
  </si>
  <si>
    <t>Borden Gold Mine;Not disclosed per LBMA;RCOI confirmed as per RMI;RCOI confirmed per RMI</t>
  </si>
  <si>
    <t>Recycled/Scrap, Canada, Japan, Australia, Peru, China, Italy</t>
  </si>
  <si>
    <t>Ōita</t>
  </si>
  <si>
    <t>(+81)3-5299-7000;Daisuke Kobayashi;not available</t>
  </si>
  <si>
    <t>Inqurities on the home page of the company;kobayashi.daisuke@jxgr.com;not available</t>
  </si>
  <si>
    <t>Cadia;Collahuasi, Los Pelambres, Escondida, Collahuasi;Los Pelambres Mine;Not disclosed per LBMA;RCOI confirmed per RMI</t>
  </si>
  <si>
    <t>Recycled/Scrap, Chile, Australia, Indonesia, Saudi Arabia, United Kingdom, Japan, China, Canada, Taiwan</t>
  </si>
  <si>
    <t>Kazakhstan, Kyrgyzstan, Japan, China</t>
  </si>
  <si>
    <t>kazzinc@kazzinc.com</t>
  </si>
  <si>
    <t>Recycled/Scrap, Kazakhstan, Australia, Japan, China, Peru, Switzerland, Indonesia, Chile, Singapore, Brazil, Korea, Taiwan</t>
  </si>
  <si>
    <t>Magna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</si>
  <si>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</si>
  <si>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RCOI confirmed per RMI;recycled;Some are recycled or scrap sourced but not all.</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</si>
  <si>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</si>
  <si>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Kyrgyzstan</t>
  </si>
  <si>
    <t>195, Abdymomunova Str., Bishkek city, Postal code: 720040, The Kyrgyz Republic (KYRGYZSTAN)</t>
  </si>
  <si>
    <t>Bishkek</t>
  </si>
  <si>
    <t>Recycled/Scrap, Kyrgyzstan, Australia, Brazil, Japan, Korea</t>
  </si>
  <si>
    <t>CID001032</t>
  </si>
  <si>
    <t>L'azurde Company For Jewelry</t>
  </si>
  <si>
    <t>Saudi Arabia</t>
  </si>
  <si>
    <t>L'Azurde Company for Jewelry Building, Al Masaref Street, Riyadh Industrial Area 2, 41270, Saudi Arabia</t>
  </si>
  <si>
    <t>Riyadh</t>
  </si>
  <si>
    <t>Recycled/Scrap, Saudi Arabia, Australia, Canada, Japan, China, Egypt, Taiwan</t>
  </si>
  <si>
    <t>OFAC Sanctioned</t>
  </si>
  <si>
    <t>Recycled/Scrap, China, Saudi Arabia</t>
  </si>
  <si>
    <t>CID001058</t>
  </si>
  <si>
    <t>Lingbao Jinyuan Tonghui Refinery Co., Ltd.</t>
  </si>
  <si>
    <t>Recycled/Scrap, China</t>
  </si>
  <si>
    <t>LS-NIKKO Copper Inc.</t>
  </si>
  <si>
    <t>148 Samnam-ro</t>
  </si>
  <si>
    <t>Ulsan-gwangyeoksi [Ulsan]</t>
  </si>
  <si>
    <t>JUNG. Jin.Won.</t>
  </si>
  <si>
    <t>gogilra11@lsnikko.com</t>
  </si>
  <si>
    <t>Vale</t>
  </si>
  <si>
    <t>Brazil</t>
  </si>
  <si>
    <t>Recycled/Scrap, China, Korea, United States</t>
  </si>
  <si>
    <t>Tim Pelletier</t>
  </si>
  <si>
    <t>Timothy.Pelletier@materion.com</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</si>
  <si>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</si>
  <si>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Iruma</t>
  </si>
  <si>
    <t>(+81)4-2934-5357</t>
  </si>
  <si>
    <t>conflict-free@matsuda-sangyo.co.jp</t>
  </si>
  <si>
    <t>Certified to Conformant Gold Refiner;CFSI Compliant Smelter;no action need;None, CFS Certified;RCOI confirmed as per RMI;RMAP Compliant Smelter;RMI Conformant</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</si>
  <si>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</si>
  <si>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Jack Xue</t>
  </si>
  <si>
    <t>Jack.xue@metalor.com</t>
  </si>
  <si>
    <t>NA;no action need;None, CFS certified</t>
  </si>
  <si>
    <t>Shanghai Exchange Market</t>
  </si>
  <si>
    <t>Shanghai</t>
  </si>
  <si>
    <t>Shanghai Exchange Market Accredited</t>
  </si>
  <si>
    <t>10 Metropolis Drive</t>
  </si>
  <si>
    <t>Kwai Chung</t>
  </si>
  <si>
    <t>Hong Kong</t>
  </si>
  <si>
    <t>CFSI</t>
  </si>
  <si>
    <t>8 Buroh Street #01-06</t>
  </si>
  <si>
    <t>YF Tsoi</t>
  </si>
  <si>
    <t>Yeuk_Fung.Tsoi@metalor.com</t>
  </si>
  <si>
    <t>Recycled and scrap sourced</t>
  </si>
  <si>
    <t>Rue des Perveuils 8 CH-2074</t>
  </si>
  <si>
    <t>Nicolas Burgi</t>
  </si>
  <si>
    <t>Nicolas.Burgi@metalor.com</t>
  </si>
  <si>
    <t>John Lee;Nicolas Burgi;not available;Samantha McCourt</t>
  </si>
  <si>
    <t>John.Lee@metalor.com;Nicolas.Burgi@metalor.com;not available;Samantha.McCourt@metalor.com</t>
  </si>
  <si>
    <t>NA;no action need;None, CFS Certified;Valid until 2024/3/27</t>
  </si>
  <si>
    <t>Mining, recycled and scrap sources;Not disclosed per RJC/LBMA;RCOI confirmed per RMI;recycled</t>
  </si>
  <si>
    <t>Recycled/Scrap, United States, Canada, Switzerland, China, Mexico, Japan, Brazil</t>
  </si>
  <si>
    <t>Recycled/Scrap, Mexico, China, Japan, Peru, Canada, United States</t>
  </si>
  <si>
    <t>(+81)3-5252-5200;Nondisclosure;not available;RCOI confirmed as per RMI</t>
  </si>
  <si>
    <t>Inquiries on the website;Inqurities on the home page of the company;Nondisclosure;not available;RCOI confirmed as per RMI</t>
  </si>
  <si>
    <t>-;no action need;None, CFS Certified;RCOI confirmed as per RMI;RMAP Compliant Smelter;RMI Conformant</t>
  </si>
  <si>
    <t>Copper Mountain, Escondida, Los Pelambres;Huckleberry;Nondisclosure;Not disclosed per LBMA;RCOI confirmed per RMI;RCOI confirmed per RMI
Recycled;scrap</t>
  </si>
  <si>
    <t>Recycled/Scrap, Canada, Japan, Chile, Guinea, Papua New Guinea, Austria, Mongolia, Mozambique, United Kingdom, Indonesia, Australia, Peru, Mexico, China, Hong Kong, Congo</t>
  </si>
  <si>
    <t>(+81)3-5437-8000</t>
  </si>
  <si>
    <t>Inqurities on the home page of the company;not available</t>
  </si>
  <si>
    <t>Recycled/Scrap, Australia, Japan, Canada, China, Chile</t>
  </si>
  <si>
    <t>Bahçelievler</t>
  </si>
  <si>
    <t>Esat Caliskan</t>
  </si>
  <si>
    <t>esat.caliskan@nadirmetal.com.tr</t>
  </si>
  <si>
    <t>Recycled/Scrap, Turkey, Saudi Arabia, United Arab Emirates, Japan, China, Kazakhstan</t>
  </si>
  <si>
    <t>Mr. Beknazarov (Foreign Economic Relations Dept.), Hasan Safarov (Head of Board for Foreign Economic Relations and Marketing, State Company "Navoi Mining and Metallurgical Combinat")</t>
  </si>
  <si>
    <t>l.beknazarov@ngmk.uz</t>
  </si>
  <si>
    <t>No Action Required. This company is an eligible smelter and is conformant to the RMAP standard</t>
  </si>
  <si>
    <t>Recycled/Scrap, Uzbekistan, China, Indonesia, United States</t>
  </si>
  <si>
    <t>(+81)3-5688-8611;not available;Terukazu Hirayama</t>
  </si>
  <si>
    <t>hirayama@material.co.jp;Inqurities on the home page of the company;not available</t>
  </si>
  <si>
    <t>Recycled/Scrap, Japan, Australia, Brazil, Canada, China, Malaysia, Niger, Nigeria, Portugal, Spain, Switzerland, Thailand, Chile, Indonesia, Peru, Mozambique, Rwanda, Democratic Republic of Congo</t>
  </si>
  <si>
    <t>CID001313</t>
  </si>
  <si>
    <t>Nyrstar Metals</t>
  </si>
  <si>
    <t>Ohura Soichiro</t>
  </si>
  <si>
    <t>ohura.soichiro@ohura.co.jp</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</si>
  <si>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</si>
  <si>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Castel San Pietro</t>
  </si>
  <si>
    <t>Daniela Ragnoli;not available</t>
  </si>
  <si>
    <t>info@pamp.com;not available</t>
  </si>
  <si>
    <t>-;no action need;None, CFS Certified</t>
  </si>
  <si>
    <t>Not disclosed per LBMA;RCOI confirmed per RMI;UNKOWN</t>
  </si>
  <si>
    <t>Recycled/Scrap, Switzerland, Australia, United States, Canada, Indonesia, China, Japan, United Kingdom, South Africa, Mexico, Peru, Brazil, Ecuador, Malaysia, Ghana, Dominica, Dominican Republic, Guinea, Liberia, Mauritania, Argentina, Tanzania, Belgium, Hong Kong</t>
  </si>
  <si>
    <t>Diana Budiani Rahmawati</t>
  </si>
  <si>
    <t>diana@pttimah.co.id</t>
  </si>
  <si>
    <t>Recycled/Scrap, Indonesia, Brazil, Canada, Peru, Chile, Germany, Malaysia, Ethiopia, Switzerland, Australia, China, United States, South Africa</t>
  </si>
  <si>
    <t>Jerome Tirmarche</t>
  </si>
  <si>
    <t>jerome.tirmarche@pxgroup.com</t>
  </si>
  <si>
    <t>Recycled/Scrap, Switzerland, Australia, Canada, Mozambique, Peru, Indonesia, China, Brazil, Ethiopia</t>
  </si>
  <si>
    <t>Chris Horsley</t>
  </si>
  <si>
    <t>chrish@gold.co.za</t>
  </si>
  <si>
    <t>Recycled/Scrap, South Africa, Switzerland, China, Canada, Austria, Malaysia, Philippines, Australia, Germany, Namibia, Ghana, Guinea, Mali, Mozambique, Papua New Guinea, Tanzania, United States, Belgium, Brazil, Hong Kong, Democratic Republic of Congo, Jersey</t>
  </si>
  <si>
    <t>CID001515</t>
  </si>
  <si>
    <t>Realized the Enterprise Co., Ltd.</t>
  </si>
  <si>
    <t>Recycled/Scrap, Canada, Guyana, Suriname, United States, Peru, Japan, Chile, Germany, Switzerland, Mexico, China</t>
  </si>
  <si>
    <t>Recycled/Scrap, United States, Canada, China, Brazil, Portugal, Mexico, Thailand, Russian Federation</t>
  </si>
  <si>
    <t>Korea, Republic Of</t>
  </si>
  <si>
    <t>19B-3L Namdong Industrial Complex, Nonhyeon-dong, Incheon, Korea (facility location).  43 Hambangmoe-ro 318beon-gil, Namdong-Gu, Incheon, Korea</t>
  </si>
  <si>
    <t>Namdong</t>
  </si>
  <si>
    <t>Gi-Hyun Kang (President)</t>
  </si>
  <si>
    <t>Kena01@hanmail.net</t>
  </si>
  <si>
    <t>Recycled/Scrap, Korea, Canada, China, Japan, United States, Australia, Brazil, Ethiopia, Germany, India, Mozambique, Namibia, Rwanda, Sierra Leone, Thailand, Zimbabwe, Indonesia</t>
  </si>
  <si>
    <t>Changwon</t>
  </si>
  <si>
    <t>Recycled/Scrap, Korea, China, Canada, Australia, Sweden, Indonesia, Hong Kong</t>
  </si>
  <si>
    <t>Julian Sarda</t>
  </si>
  <si>
    <t>jsarda@sempsajp.com</t>
  </si>
  <si>
    <t>Not disclosed per LBMA;recycled/scrap</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</si>
  <si>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</si>
  <si>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CID001605</t>
  </si>
  <si>
    <t>Shan Tou Shi Yong Yuan Jin Shu Zai Sheng Co., Ltd.</t>
  </si>
  <si>
    <t>CID001607</t>
  </si>
  <si>
    <t>Shandon Jin Jinyin Refining Limited</t>
  </si>
  <si>
    <t>CID001612</t>
  </si>
  <si>
    <t>Shandong Hengbang Smelter Co., Ltd.</t>
  </si>
  <si>
    <t>CID001616</t>
  </si>
  <si>
    <t>Shandong penglai gold smelter</t>
  </si>
  <si>
    <t>China, Spain, Indonesia, Russian Federation</t>
  </si>
  <si>
    <t>Cai Jiansheng ???</t>
  </si>
  <si>
    <t>zhaojinjinglian@zhaojin.cn (Cai Jiansheng), ytszjx@163@.com, zjky@zhaojin.com.cn</t>
  </si>
  <si>
    <t>no; Unknown; Jinchiling Gold Mine; Jin Chi 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</si>
  <si>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Recycled/Scrap, China, Japan, United States</t>
  </si>
  <si>
    <t>Compliant</t>
  </si>
  <si>
    <t>CID001692</t>
  </si>
  <si>
    <t>Shenzhen Heng Zhong Industry Co., Ltd.</t>
  </si>
  <si>
    <t>Chen Liyang</t>
  </si>
  <si>
    <t>service@tianzegold.com</t>
  </si>
  <si>
    <t>CID001745</t>
  </si>
  <si>
    <t>Sino-Platinum Metals Co., Ltd.</t>
  </si>
  <si>
    <t>Eugene Cheng;not available;Sherry Hsieh</t>
  </si>
  <si>
    <t>eugene.cheng@solartech.com.tw;not available;sherry@solartech.com.tw</t>
  </si>
  <si>
    <t>N/A;no action need;None, CFS Certified</t>
  </si>
  <si>
    <t>Not disclosed per LBMA;RCOI confirmed per RMI;recycled</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</si>
  <si>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</si>
  <si>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Saijo</t>
  </si>
  <si>
    <t>(+81)3-3436-7701</t>
  </si>
  <si>
    <t>Inqurities on the home page of the company;Kinzoku@smm-g.com;Nondisclosure;not available;RCOI confirmed as per RMI</t>
  </si>
  <si>
    <t>Recycled/Scrap, Japan, Chile, United States, Australia, Indonesia, Philippines, Peru</t>
  </si>
  <si>
    <t>Due diligence results pending</t>
  </si>
  <si>
    <t>CID001857</t>
  </si>
  <si>
    <t>TAIWAN TOTAI CO., LTD.</t>
  </si>
  <si>
    <t>Hiratsuka</t>
  </si>
  <si>
    <t>Akihiko Okuda</t>
  </si>
  <si>
    <t>okuda@ml.tanaka.co.jp</t>
  </si>
  <si>
    <t>CFS Compliant smelter</t>
  </si>
  <si>
    <t>Recycled</t>
  </si>
  <si>
    <t>Recycled/Scrap, Japan, China, Australia, Switzerland, United States, Canada, Uzbekistan, Chile, Belgium, Malaysia, Mexico, Singapore, United Kingdom, Indonesia, South Africa, Brazil, Hong Kong</t>
  </si>
  <si>
    <t>Recycled/Scrap, China, United States, Japan, Mexico, Russian Federation</t>
  </si>
  <si>
    <t>Jiang Guochang ???</t>
  </si>
  <si>
    <t>ir@sd-gold.com</t>
  </si>
  <si>
    <t>no action need</t>
  </si>
  <si>
    <t>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</si>
  <si>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Recycled/Scrap, China, Peru, Indonesia, Japan, Australia, United States</t>
  </si>
  <si>
    <t>Kuki</t>
  </si>
  <si>
    <t>(+81)3-3252-0171</t>
  </si>
  <si>
    <t>Recycled/Scrap, Japan, China, Canada, Australia, United States, Chile, Peru, Indonesia, Hong Kong</t>
  </si>
  <si>
    <t>Recycled/Scrap, China, Japan, Germany</t>
  </si>
  <si>
    <t>Mr. JeUk You</t>
  </si>
  <si>
    <t>juyou@torecom.co.kr</t>
  </si>
  <si>
    <t>Recycled/Scrap, Korea, China, Brazil, Indonesia, Chile, Mexico, Switzerland, Russian Federation</t>
  </si>
  <si>
    <t>CID001977</t>
  </si>
  <si>
    <t>Umicore Brasil Ltda.</t>
  </si>
  <si>
    <t>Recycled/Scrap, Japan, Canada, China, Belgium</t>
  </si>
  <si>
    <t>2781 Townline Road</t>
  </si>
  <si>
    <t>Anthony Arricale</t>
  </si>
  <si>
    <t>aarricale@unitedpmr.com</t>
  </si>
  <si>
    <t>None Required - RMI  certified conflict free</t>
  </si>
  <si>
    <t>Recycled scrap material</t>
  </si>
  <si>
    <t xml:space="preserve">Recycled </t>
  </si>
  <si>
    <t>www.unitedpmr.com</t>
  </si>
  <si>
    <t>customer service</t>
  </si>
  <si>
    <t>Michael.Mesaric@valcambi.com</t>
  </si>
  <si>
    <t>CID002009</t>
  </si>
  <si>
    <t>Viagra Di precious metals (Zhaoyuan) Co., Ltd.</t>
  </si>
  <si>
    <t>131 Horrie Millar Drive</t>
  </si>
  <si>
    <t>Newburn</t>
  </si>
  <si>
    <t>Kelly Curtis</t>
  </si>
  <si>
    <t>kelly.curtis@perthmint.com.au</t>
  </si>
  <si>
    <t>no action need;None, CFS Certified;RCOI confirmed as per RMI;We have no plans yet</t>
  </si>
  <si>
    <t>Boddington Gold Mine</t>
  </si>
  <si>
    <t>Australia</t>
  </si>
  <si>
    <t>4N/Glod Wire/MK</t>
  </si>
  <si>
    <t>CID002063</t>
  </si>
  <si>
    <t>Wuzhong Group</t>
  </si>
  <si>
    <t>CID002076</t>
  </si>
  <si>
    <t>Xiamen JInbo Metal Co., Ltd.</t>
  </si>
  <si>
    <t>Hiroyuki Itoigawa</t>
  </si>
  <si>
    <t>itoigawa@yamakin-gold.co.jp</t>
  </si>
  <si>
    <t>Recycled/Scrap, Japan, Canada, Brazil, United States, Australia, China, Mozambique, Germany, Indonesia, Switzerland, Mexico</t>
  </si>
  <si>
    <t>Yusuke Sakai</t>
  </si>
  <si>
    <t>sakai@mail.yk-metal.co.jp</t>
  </si>
  <si>
    <t>Recycled/Scrap, Japan, Brazil, Malaysia, China, Spain, Canada</t>
  </si>
  <si>
    <t>CID002201</t>
  </si>
  <si>
    <t>Zhaojun Maifu</t>
  </si>
  <si>
    <t>CID002205</t>
  </si>
  <si>
    <t>Zhe Jiang Guang Yuan Noble Metal Smelting Factory</t>
  </si>
  <si>
    <t>CID002214</t>
  </si>
  <si>
    <t>Zhongkuang Gold Industry Co., Ltd.</t>
  </si>
  <si>
    <t>HENAN</t>
  </si>
  <si>
    <t>CID002219</t>
  </si>
  <si>
    <t>Zhongshan Hyper-Toxic Substance Monopolized Co., Ltd.</t>
  </si>
  <si>
    <t>CID002221</t>
  </si>
  <si>
    <t>Zhongshan Poison Material Proprietary Co., Ltd.</t>
  </si>
  <si>
    <t>zjzx@zjgold.com</t>
  </si>
  <si>
    <t>CID002231</t>
  </si>
  <si>
    <t>Zhuhai toxic materials Monopoly Ltd.</t>
  </si>
  <si>
    <t>Lincheng Town, Shanghang County, Longyan City, Fujian Province</t>
  </si>
  <si>
    <t>Shanghang</t>
  </si>
  <si>
    <t>林烽先</t>
  </si>
  <si>
    <t>hjylc@zjky.cn</t>
  </si>
  <si>
    <t>上宫金矿</t>
  </si>
  <si>
    <t>中国河南省洛阳市</t>
  </si>
  <si>
    <t>SCC</t>
  </si>
  <si>
    <t>Recycled/Scrap, New Zealand, United States, India, Japan</t>
  </si>
  <si>
    <t>Daniel Chvatal</t>
  </si>
  <si>
    <t>daniel.chvatal@safina.cz</t>
  </si>
  <si>
    <t>Recycled/Scrap</t>
  </si>
  <si>
    <t>CID002312</t>
  </si>
  <si>
    <t>Guangdong Jinding Gold Limited</t>
  </si>
  <si>
    <t>Guangzhou</t>
  </si>
  <si>
    <t>Recycled/Scrap, China, Australia, Brazil, Peru, Japan, Taiwan</t>
  </si>
  <si>
    <t>Thailand</t>
  </si>
  <si>
    <t>Dokmai, Pravet, Thailand</t>
  </si>
  <si>
    <t>Khwaeng Dok Mai</t>
  </si>
  <si>
    <t>Jeroen Dejonckheere</t>
  </si>
  <si>
    <t>jeroen.dejonckheere@ap.umicore.com</t>
  </si>
  <si>
    <t>Recycled/Scrap, Thailand, China, United States, Peru, Brazil, Indonesia, Belgium</t>
  </si>
  <si>
    <t>CID002459</t>
  </si>
  <si>
    <t>Geib Refining Corporation</t>
  </si>
  <si>
    <t>United States Of America</t>
  </si>
  <si>
    <t>399 Kilvert St, Warwick, RI 02886</t>
  </si>
  <si>
    <t>Mike Gervais</t>
  </si>
  <si>
    <t>Mike@geibrefining.com</t>
  </si>
  <si>
    <t>Recycled/Scrap, United States, China, Indonesia, Switzerland</t>
  </si>
  <si>
    <t>CID002491</t>
  </si>
  <si>
    <t>Yunnan Gold Mining Group Co., Ltd. (YGMG)</t>
  </si>
  <si>
    <t>Rajesh Khosla</t>
  </si>
  <si>
    <t>rajesh.khosla@mmtcpamp.com</t>
  </si>
  <si>
    <t>None, CFSP Certified</t>
  </si>
  <si>
    <t>Recycled/Scrap, India, United States, Brazil, Zimbabwe, Kenya, Japan, Zambia, Australia, China</t>
  </si>
  <si>
    <t>CID002510</t>
  </si>
  <si>
    <t>Republic Metals Corporation</t>
  </si>
  <si>
    <t>United States</t>
  </si>
  <si>
    <t>Oskar Filipowski</t>
  </si>
  <si>
    <t>Oskar.Filipowski@kghm.com</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</si>
  <si>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</si>
  <si>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Taiwan, Province Of China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</si>
  <si>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</si>
  <si>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</si>
  <si>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CID002519</t>
  </si>
  <si>
    <t>Henan Yuguang Gold &amp; Lead Co., Ltd.</t>
  </si>
  <si>
    <t>Jiyuan City</t>
  </si>
  <si>
    <t>Henan Province</t>
  </si>
  <si>
    <t>CID002529</t>
  </si>
  <si>
    <t>Zhuzhou Smelting Group Co., Ltd</t>
  </si>
  <si>
    <t>United Arab Emirates</t>
  </si>
  <si>
    <t>Unit No: EZ-03-04, Plot No: DMCC-EZ3-04, Jumeirah Lakes Towers, Dubai, United Arab Emirates</t>
  </si>
  <si>
    <t>Jamie Belino</t>
  </si>
  <si>
    <t>jamie.belino@aletihadgold.com</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</si>
  <si>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</si>
  <si>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Plot No. 1G, Phase 1, Plot No.393-111, Jumeirah Lakes Towers, DMCC, Sheik Zayed Road, P.O. Box 24305, Dubai, UAE</t>
  </si>
  <si>
    <t>Rami Shakarchi</t>
  </si>
  <si>
    <t>rami.shakarchi@emiratesgold.ae</t>
  </si>
  <si>
    <t>Recycled/Scrap, United Arab Emirates, China</t>
  </si>
  <si>
    <t>tcaspa@tcaspa.com</t>
  </si>
  <si>
    <t>Recycled/Scrap, Italy, Japan, China</t>
  </si>
  <si>
    <t>Tobias Schmiemann</t>
  </si>
  <si>
    <t>Tobias.Schmiemann@remondis-argentia.nl</t>
  </si>
  <si>
    <t>Recycled/Scrap, Netherlands, China, Canada, Japan, Philippines, Thailand</t>
  </si>
  <si>
    <t>Antwerp</t>
  </si>
  <si>
    <t>CID002596</t>
  </si>
  <si>
    <t>ARY Aurum Plus</t>
  </si>
  <si>
    <t>CID002601</t>
  </si>
  <si>
    <t>House of Currency of Brazil (Casa da Moeda do Brazil)</t>
  </si>
  <si>
    <t>Koohoi Kim</t>
  </si>
  <si>
    <t>khoikim@koreazinc.co.kr</t>
  </si>
  <si>
    <t>Korea, Japan, Australia</t>
  </si>
  <si>
    <t>Rua Antonio das Chagas 1733, São Paulo, Sp, Brazil, Zip 04714-002</t>
  </si>
  <si>
    <t>Jose Inacio Franco</t>
  </si>
  <si>
    <t>Jose@marsam.com.br</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</si>
  <si>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</si>
  <si>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CID002614</t>
  </si>
  <si>
    <t>Shandong Yanggu Xiangguang Co., Ltd.</t>
  </si>
  <si>
    <t>Zhanas Muratbek</t>
  </si>
  <si>
    <t>admin@taukenaltyn.kz</t>
  </si>
  <si>
    <t>Kazakhstan, Austria</t>
  </si>
  <si>
    <t>Dennis Huacon</t>
  </si>
  <si>
    <t>dhuacon@reldan.com</t>
  </si>
  <si>
    <t>Re-assessment In Progress</t>
  </si>
  <si>
    <t>Recycled/Scrap, United States, China, Japan</t>
  </si>
  <si>
    <t>CID002743</t>
  </si>
  <si>
    <t>SuZhou ShenChuang recycling Ltd.</t>
  </si>
  <si>
    <t>CID002745</t>
  </si>
  <si>
    <t>Tsai Brother industries</t>
  </si>
  <si>
    <t>France</t>
  </si>
  <si>
    <t>145, rue du Temple | 75003 Paris | France</t>
  </si>
  <si>
    <t>Tali Nadjar</t>
  </si>
  <si>
    <t>tali.nadjar@saamp.com</t>
  </si>
  <si>
    <t>Recycled/Scrap, France, United States, Canada, China, Japan</t>
  </si>
  <si>
    <t>Eduardo Sotilla</t>
  </si>
  <si>
    <t>ESotilla@lorfebre.com</t>
  </si>
  <si>
    <t>Recycled, or sourced from scrap, or CAHRA;Some are recycled, scrap or covered countries sourced but not all.</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</si>
  <si>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</si>
  <si>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Italy</t>
  </si>
  <si>
    <t>Via Pitagora, 11 20016 Pero (Mi)</t>
  </si>
  <si>
    <t>Graziella Gagliardi</t>
  </si>
  <si>
    <t>graziella.gagliardi@8853.it</t>
  </si>
  <si>
    <t>Filippo Finocchi</t>
  </si>
  <si>
    <t>filippo.finocchi@italpreziosi.it</t>
  </si>
  <si>
    <t>Not disclosed per RJC;Not disclosed per RJC/LBMA</t>
  </si>
  <si>
    <t>Recycled/Scrap, Italy, United States, Canada, China, Australia, Mexico, Germany, Austria, Malaysia, Mongolia, Mozambique, Philippines, South Africa</t>
  </si>
  <si>
    <t>CID002777</t>
  </si>
  <si>
    <t>SAXONIA Edelmetalle GmbH</t>
  </si>
  <si>
    <t>Halsbrücke</t>
  </si>
  <si>
    <t>Not disclosed per RJC;RCOI confirmed per RMI;Some are recycled or scrap sourced but not all.</t>
  </si>
  <si>
    <t>Recycled/Scrap, Germany, Switzerland</t>
  </si>
  <si>
    <t>Not disclosed per RJC;RCOI confirmed per RMI</t>
  </si>
  <si>
    <t>Recycled/Scrap, Austria, Indonesia, Japan, China, Colombia, Mongolia, Peru, Italy, American Samoa</t>
  </si>
  <si>
    <t>South Africa</t>
  </si>
  <si>
    <t>SA Jewel Centre - Suite 417, 225 Main Street, Johannesburg, 2001</t>
  </si>
  <si>
    <t>Recycled/Scrap, South Africa, Korea</t>
  </si>
  <si>
    <t>GCC Gujrat Gold Centre Pvt. Ltd.</t>
  </si>
  <si>
    <t>India</t>
  </si>
  <si>
    <t>Gujarat Hosiery Mill Compound, B/h. Vijay Petrol Pump, Raakhial Road, Ahmedabad - 380 021</t>
  </si>
  <si>
    <t>Gujarat</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</si>
  <si>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</si>
  <si>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</si>
  <si>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</si>
  <si>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Parwanoo</t>
  </si>
  <si>
    <t>Recycled/Scrap, India, Indonesia</t>
  </si>
  <si>
    <t>Malaysia</t>
  </si>
  <si>
    <t>Lot 148, Jalan PBR 20, Kawasan Perindustrian Bukit Rambai (Fasa 4A), 75250</t>
  </si>
  <si>
    <t>Recycled/Scrap, Malaysia, China, Germany, Philippines, Netherlands, New Zealand, Thailand</t>
  </si>
  <si>
    <t>Nikhil S Dhruv</t>
  </si>
  <si>
    <t>nikhil@bangalorerefinery.com</t>
  </si>
  <si>
    <t>Recycled/Scrap, India, Germany, Belgium, Brazil, China, Canada, Japan, Malaysia, Peru, Philippines</t>
  </si>
  <si>
    <t>Chelyabinskaya Obl., Kyshtym, Ul., Celjabinsk Celjabinskaja, Russia, 95519</t>
  </si>
  <si>
    <t>CID002866</t>
  </si>
  <si>
    <t>Morris and Watson Gold Coast</t>
  </si>
  <si>
    <t>Germany, Canada</t>
  </si>
  <si>
    <t>United States, China</t>
  </si>
  <si>
    <t>CID002899</t>
  </si>
  <si>
    <t>Al Ghaith Gold</t>
  </si>
  <si>
    <t>CID002904</t>
  </si>
  <si>
    <t>Hung Cheong Metal Manufacturing Limited</t>
  </si>
  <si>
    <t>JH Ahn</t>
  </si>
  <si>
    <t>jhahn@sungeel.com</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</si>
  <si>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</si>
  <si>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Luis Shin</t>
  </si>
  <si>
    <t>luis.shin@prmchile.com</t>
  </si>
  <si>
    <t>Chile, China, Japan, United States, Australia, Canada, Peru, Argentina, Germany, Indonesia, Switzerland, Zambia</t>
  </si>
  <si>
    <t>San Zeno Strada B 1/3, Arezzo, 52100</t>
  </si>
  <si>
    <t>Francesco Ricciardi</t>
  </si>
  <si>
    <t>info@safimet.com</t>
  </si>
  <si>
    <t>Italy, United States, China, Recycled/Scrap</t>
  </si>
  <si>
    <t>Lithuania</t>
  </si>
  <si>
    <t>Kim Kang Hoon</t>
  </si>
  <si>
    <t>kanghoon119@naver.com</t>
  </si>
  <si>
    <t>Korea</t>
  </si>
  <si>
    <t>CID003195</t>
  </si>
  <si>
    <t>TSK Pretech</t>
  </si>
  <si>
    <t>CID003226</t>
  </si>
  <si>
    <t>Freeport Cobalt Oy</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</si>
  <si>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</si>
  <si>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CID003421</t>
  </si>
  <si>
    <t>C.I Metales Procesados Industriales SAS</t>
  </si>
  <si>
    <t>Colombia</t>
  </si>
  <si>
    <t>Km 3.5 Autopista Medellin bodega 4 modulo 3, Cota, Cundinamarca</t>
  </si>
  <si>
    <t>Cota</t>
  </si>
  <si>
    <t>Mr. Yoshihiko Hoshikawa</t>
  </si>
  <si>
    <t>hoshikay@dowa.co.jp</t>
  </si>
  <si>
    <t>Bullion House, 115 Tambakata Lane, opp. Dagina Bazar, Pydhonie, Mumbai - 400003</t>
  </si>
  <si>
    <t>Maharashtra</t>
  </si>
  <si>
    <t>7315 Industrial Park Blvd, Mentor, OH</t>
  </si>
  <si>
    <t>Mentor</t>
  </si>
  <si>
    <t>CID003529</t>
  </si>
  <si>
    <t>Sancus ZFS (L’Orfebre, SA)</t>
  </si>
  <si>
    <t>Zona Franca Palermo, Km3 Sitionuevo, Barranquilla COLOMBIA</t>
  </si>
  <si>
    <t>Barranquilla</t>
  </si>
  <si>
    <t>CID003540</t>
  </si>
  <si>
    <t>Sellem Industries Ltd.</t>
  </si>
  <si>
    <t>Mauritania</t>
  </si>
  <si>
    <t>Avenue de l'independence, BP 623, Nouakchott, Nouakchott Ouest</t>
  </si>
  <si>
    <t>Nouakchott</t>
  </si>
  <si>
    <t>Uttarakhand</t>
  </si>
  <si>
    <t>Tania Pelser</t>
  </si>
  <si>
    <t>tania.pelser@metcon.co.za</t>
  </si>
  <si>
    <t>Not disclosed per RJC</t>
  </si>
  <si>
    <t>CID003617</t>
  </si>
  <si>
    <t>Value Trading</t>
  </si>
  <si>
    <t>Maria Luisa Restrepo</t>
  </si>
  <si>
    <t>mlrestrepo@goldbygold.com</t>
  </si>
  <si>
    <t>Conformant-audited by RMI (members / partners)- valid until  03/22/2025</t>
  </si>
  <si>
    <t>Sourced from CAHRA and Recycled and Scrap</t>
  </si>
  <si>
    <t>CID004433</t>
  </si>
  <si>
    <t>KP Sanghvi International Airport</t>
  </si>
  <si>
    <t>Due Diligence Results Pending</t>
  </si>
  <si>
    <t>CID004604</t>
  </si>
  <si>
    <t>Impala Refineries – Base Metals Refinery (BMR)</t>
  </si>
  <si>
    <t>CID004610</t>
  </si>
  <si>
    <t>Impala Rustenburg</t>
  </si>
  <si>
    <t>Rustenburg</t>
  </si>
  <si>
    <t>Bhagwanpur, Roorkee</t>
  </si>
  <si>
    <t>no action need;No action required as this SOR is conformant to RMAP standard</t>
  </si>
  <si>
    <t>RCOI confirmed per RMI;Some are recycled or scrap sourced but not all.</t>
  </si>
  <si>
    <t>Recycled/Scrap, China, Indonesia</t>
  </si>
  <si>
    <t>CID000244</t>
  </si>
  <si>
    <t>Jiangxi Ketai Advanced Material Co., Ltd.</t>
  </si>
  <si>
    <t>CID000278</t>
  </si>
  <si>
    <t>CNMC (Guangxi) PGMA Co., Ltd.</t>
  </si>
  <si>
    <t>Alpha</t>
  </si>
  <si>
    <t>Dan Weaver;N/A;not available</t>
  </si>
  <si>
    <t>dweaver@alent.com;N/A;not available</t>
  </si>
  <si>
    <t>N/A;no action need;None, CFS Certified;RMAP Compliant Smelter</t>
  </si>
  <si>
    <t>N/A;RCOI confirmed as per RMI;RCOI confirmed per RMI;Some are recycled or scrap sourced but not all.;Some are recycled, scrap, covered countries or DRC sourced but not all.</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</si>
  <si>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</si>
  <si>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CID000306</t>
  </si>
  <si>
    <t>CV Gita Pesona</t>
  </si>
  <si>
    <t>Indonesia</t>
  </si>
  <si>
    <t>Regita</t>
  </si>
  <si>
    <t>arieskencanasejahtera@gmail.com</t>
  </si>
  <si>
    <t>No Action Required. This company is an eligible smelter and is conformant to the RMAP standard.</t>
  </si>
  <si>
    <t>Not disclosed by supplier</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</si>
  <si>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</si>
  <si>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Andi Pak</t>
  </si>
  <si>
    <t>premiumtinindonesia16@gmail.com</t>
  </si>
  <si>
    <t>Conformant-audited by RMI (members / partners)- valid until  10/05/2024</t>
  </si>
  <si>
    <t>CID000315</t>
  </si>
  <si>
    <t>CV United Smelting</t>
  </si>
  <si>
    <t>CID000376</t>
  </si>
  <si>
    <t>Dongguan City Xida Soldering Tin Products Co.</t>
  </si>
  <si>
    <t>60-1 Otarube Kosaka-machi Kazuno-gun</t>
  </si>
  <si>
    <t>Mr. Tethuro Tokumoto;Nondisclosure;Noriaki Kita;not available;YAMAGUCHI</t>
  </si>
  <si>
    <t>kitan@dowa.co.jp;Nondisclosure;not available;tokumott@dowa.co.jp;yamaguce@dowa.co.jp</t>
  </si>
  <si>
    <t>Nondisclosure;RCOI confirmed per RMI;RCOI confirmed per RMI
Recycled;Recaycled;recycled;Recycled, Scrap;scrap;スクラップ</t>
  </si>
  <si>
    <t>Recycled/Scrap, Japan</t>
  </si>
  <si>
    <t>KM 7 CARRETERA A POTOSI</t>
  </si>
  <si>
    <t>Ramiro Villavicencio Nino de Guzman or Ms Miriam Veliz</t>
  </si>
  <si>
    <t>ravinigu@hotmail.com, miriam.veliz@vinto.gob.bo; marcelo.cespedes@vinto.gob.bo</t>
  </si>
  <si>
    <t>Bolivia  State owned &amp; Private Mines</t>
  </si>
  <si>
    <t>Bolivia</t>
  </si>
  <si>
    <t xml:space="preserve">http://www.vinto.gob.bo/ </t>
  </si>
  <si>
    <t>Ivan Cardoso</t>
  </si>
  <si>
    <t>ivan.viana@csn.com.br</t>
  </si>
  <si>
    <t>Brazil, Taiwan</t>
  </si>
  <si>
    <t>CID000466</t>
  </si>
  <si>
    <t>Feinhutte Halsbrucke GmbH</t>
  </si>
  <si>
    <t>Mr. P.Kupiec;N/A;not available;Paweł Kupiec;Paweł Kupiec (Operations Manager)</t>
  </si>
  <si>
    <t>N/A;not available;p.kuoiec@fenixmetaqls.com;p.kupiec@fenixmetals.com</t>
  </si>
  <si>
    <t>N/A;no action need;None Required - RMI  certified conflict free;None, CFS Certified;RMAP Compliant Smelter;RMAP Conformant</t>
  </si>
  <si>
    <t>N/A;RCOI confirmed as per RMI;RCOI confirmed per RMI;recycled;Some are recycled or scrap sourced but not all.</t>
  </si>
  <si>
    <t>Recycled/Scrap, Poland, Brazil, China, Australia, Peru, Indonesia, Kazakhstan</t>
  </si>
  <si>
    <t>not available;Sales - Operations;Wu Yin</t>
  </si>
  <si>
    <t>http://mail.yhtin.cn/;not available;wu@gejiumetal.com;wuytt@yahoo.com.cn</t>
  </si>
  <si>
    <t>-;no action need;None Required - CFSI certifed conflict free;None Required - RMI  certifed conflict free;None Required - RMI  certified conflict free;None, CFS Certified</t>
  </si>
  <si>
    <t>Gejiu &amp; Yunnan China;RCOI　by　RMAI;RCOI confirmed as per RMI;RCOI confirmed per RMI</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</si>
  <si>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</si>
  <si>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CID000553</t>
  </si>
  <si>
    <t>Gejiu Yunxi Group Corp.</t>
  </si>
  <si>
    <t>Huhudu, Gejiu, Honghezizhizhou, Yunnan</t>
  </si>
  <si>
    <t>Recycled/Scrap, China, Brazil, Indonesia, United States</t>
  </si>
  <si>
    <t>CID000626</t>
  </si>
  <si>
    <t>Guangxi Nonferrous Metals Group</t>
  </si>
  <si>
    <t>CID000628</t>
  </si>
  <si>
    <t>Guangxi Zhongshan Jin Yi Smelting Co., Ltd.</t>
  </si>
  <si>
    <t>CID000720</t>
  </si>
  <si>
    <t>Hezhou Jinwei Tin Co., Ltd.</t>
  </si>
  <si>
    <t>CID000760</t>
  </si>
  <si>
    <t>Huichang Jinshunda Tin Co., Ltd.</t>
  </si>
  <si>
    <t>CID000835</t>
  </si>
  <si>
    <t>Jean Goldschmidt International (JGI Hydrometal)</t>
  </si>
  <si>
    <t>CID000841</t>
  </si>
  <si>
    <t>Jiang Xi Jia Wang Technology Tin Products Environmental Ltd.</t>
  </si>
  <si>
    <t>Ba Bao Shu Industry Park, Zha Dian Town, Gejiu City, Honghe, Yunnan Province</t>
  </si>
  <si>
    <t>Recycled/Scrap, China, Indonesia, Brazil, Malaysia</t>
  </si>
  <si>
    <t>9 Guizhong Ave</t>
  </si>
  <si>
    <t>Chen Jiaquan;N/A;not available;刘冰</t>
  </si>
  <si>
    <t>170122521@qq.com;ice8417733@163.com;N/A;not available</t>
  </si>
  <si>
    <t>Gaofeng,tongkeng;N/A;RCOI confirmed as per RMI;RCOI confirmed per RMI;Some are recycled or scrap sourced but not all.</t>
  </si>
  <si>
    <t>Recycled/Scrap, China, Indonesia, United States, Mexico, Switzerland, Malaysia, Australia, Brazil, Japan, Canada, Russian Federation</t>
  </si>
  <si>
    <t>CID001098</t>
  </si>
  <si>
    <t>Ma An Shan Shu Guang Smelter Corp.</t>
  </si>
  <si>
    <t>CID001105</t>
  </si>
  <si>
    <t>Malaysia Smelting Corporation (MSC)</t>
  </si>
  <si>
    <t>Butterworth</t>
  </si>
  <si>
    <t>Mohd Zaidi Bin Ahmad</t>
  </si>
  <si>
    <t>mohd.zaidi@msmelt.com</t>
  </si>
  <si>
    <t>-;CFSI Compliant Smelter;continue monitoring for CFSI compliance;http://www.conflictfreesourcing.org/conflict-free-smelter-program/smelter-refiner-lists/tin-testing/                                                                                                                            Conflict-Free Smelter Audit Review Committee (ARC) reviewed.
MSC is compliant with the CFS Program Supply Chain Transparency Smelter Audit Protocol.;http://www.responsiblemineralsinitiative.org/tin-conformant-smelters/                                                                                                                            Conflict-Free Smelter Audit Review Committee (ARC) reviewed.;http://www.responsiblemineralsinitiative.org/tin-conformant-smelters/                                                                                                                            Conflict-Free Smelter Audit Review Committee (ARC) reviewed.
M;http://www.responsiblemineralsinitiative.org/tin-conformant-smelters/                                                                                                                            Conflict-Free Smelter Audit Review Committee (ARC) reviewed.
MSC is compliant with the RMI Program Supply Chain Transparency Smelter Audit Protocol.;N/A;no action need;None, CFS Certified;RMAP Compliant Smelter;RMAP Conformant;RMI Compliant smelter;RMI Conformant</t>
  </si>
  <si>
    <t>RCOI confirmed as per RMI</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</si>
  <si>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</si>
  <si>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“The smelters may source from the DRC/covered countries, in addition to other countries but all of these smelters are compliant with the RMA Program. (Smelter Name – Smelter ID)”</t>
  </si>
  <si>
    <t>CID001112</t>
  </si>
  <si>
    <t>Materials Eco-Refining Co., Ltd.</t>
  </si>
  <si>
    <t>CID001136</t>
  </si>
  <si>
    <t>Metahub Industries Sdn. Bhd.</t>
  </si>
  <si>
    <t>2368East Enterprise Parkway</t>
  </si>
  <si>
    <t>Stan Rothschild</t>
  </si>
  <si>
    <t>SROTHSCHILD@metallicresources.com</t>
  </si>
  <si>
    <t>http://metallicresources.com/</t>
  </si>
  <si>
    <t>CID001172</t>
  </si>
  <si>
    <t>Minchali Metal Industry Co., Ltd.</t>
  </si>
  <si>
    <t>Bairro Guarapiranga</t>
  </si>
  <si>
    <t>Ms.Luciana Miranda Pagnoncelli</t>
  </si>
  <si>
    <t>lpagnoncelli@mtaboca.com.br</t>
  </si>
  <si>
    <t>RMA validated</t>
  </si>
  <si>
    <t>This column would be traced/certified by RMA program.</t>
  </si>
  <si>
    <t>Recycled/Scrap, Brazil, Thailand, China, Australia, Germany, Colombia, Argentina, Indonesia, Belgium, Ireland, Japan, Ethiopia, France, India, Canada, Austria, Chile, Ecuador, Cambodia, Djibouti, Egypt, Estonia, Guyana, Hungary, Israel, Kazakhstan</t>
  </si>
  <si>
    <t>RMA approved</t>
  </si>
  <si>
    <t>CID001177</t>
  </si>
  <si>
    <t>Ming Li Jia smelt Metal Factory</t>
  </si>
  <si>
    <t xml:space="preserve">Panamericana High Way, Km 238.5 , Pisco </t>
  </si>
  <si>
    <t>Mr. José Oré Rivera</t>
  </si>
  <si>
    <t>jose.ore@minsur.com</t>
  </si>
  <si>
    <t>San Rafael, Puno - Peru</t>
  </si>
  <si>
    <t>Puno - Peru</t>
  </si>
  <si>
    <t>985-1, Kuchiganaya, Ikuno-cho</t>
  </si>
  <si>
    <t>Mamoru Minami;Mr. Mikio Watanabe;Nondisclosure;not available;Tadakazu Kagami</t>
  </si>
  <si>
    <t>mminami@mmc.co.jp;nabe@mmc.co.jp;Nondisclosure;not available;tkagami@mmc.co.jp</t>
  </si>
  <si>
    <t>http://www.mmc.co.jp/corporate/en/</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</si>
  <si>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</si>
  <si>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CID001246</t>
  </si>
  <si>
    <t>Ney Metals and Alloys</t>
  </si>
  <si>
    <t>Ms. Orawan Suapa;not available</t>
  </si>
  <si>
    <t>not available;rmi@omthai.co.th</t>
  </si>
  <si>
    <t>RCOI confirmed per RMI;Recycled;Recycled, Scrap</t>
  </si>
  <si>
    <t>Recycled/Scrap, Thailand, China, Netherlands, Philippines, Brazil, United States</t>
  </si>
  <si>
    <t>Mr.Mariano Pero Taborga;not available</t>
  </si>
  <si>
    <t>mpero@omsabo.com;not available</t>
  </si>
  <si>
    <t>-;no action need;None, CFS Certified;RMAP Compliant Smelter;RMAP Conformant;RMI Conformant</t>
  </si>
  <si>
    <t>-;RCOI confirmed as per RMI;RCOI confirmed per RMI</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</si>
  <si>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</si>
  <si>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not available;UnKnown</t>
  </si>
  <si>
    <t>(Offshore) Penyusuk
Luar, Penyusuk Dalam,
Simping &amp; (Onshore)
Batu Rusa.;PT Artha Cipta Langgeng;RCOI confirmed per RMI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</si>
  <si>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</si>
  <si>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</si>
  <si>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</si>
  <si>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Lintang</t>
  </si>
  <si>
    <t>NURAINI;UnKnown</t>
  </si>
  <si>
    <t>nuraini@imligroup.com;UnKnown</t>
  </si>
  <si>
    <t>―;None, CFS Certified;RMI Conformant</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</si>
  <si>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</si>
  <si>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</si>
  <si>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</si>
  <si>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Badau</t>
  </si>
  <si>
    <t>no action need;None Required - RMI  certified conflict free;None, CFS Certified</t>
  </si>
  <si>
    <t>Belitung Island, Indonesia;RCOI confirmed per RMI</t>
  </si>
  <si>
    <t>Recycled/Scrap, China, Indonesia, Brazil</t>
  </si>
  <si>
    <t>CID001419</t>
  </si>
  <si>
    <t>PT Bangka Tin Industry</t>
  </si>
  <si>
    <t>Kabupaten Bangka</t>
  </si>
  <si>
    <t>Not Eligible Smelters</t>
  </si>
  <si>
    <t>CID001421</t>
  </si>
  <si>
    <t>PT Belitung Industri Sejahtera</t>
  </si>
  <si>
    <t>Belitung</t>
  </si>
  <si>
    <t>Janliman Suranta Sembiring</t>
  </si>
  <si>
    <t>belitungindustrisejahterapt@gmail.com</t>
  </si>
  <si>
    <t>CID001428</t>
  </si>
  <si>
    <t>PT Bukit Timah</t>
  </si>
  <si>
    <t>UnKnown;Venny</t>
  </si>
  <si>
    <t>UnKnown;venny@imligroup.com</t>
  </si>
  <si>
    <t>―;No Action Required. This company is an eligible smelter and is conformant to the RMAP standard.;RMI Conformant</t>
  </si>
  <si>
    <t>Recycled/Scrap, Indonesia, Korea, China, Slovakia</t>
  </si>
  <si>
    <t>CID001434</t>
  </si>
  <si>
    <t>PT DS Jaya Abadi</t>
  </si>
  <si>
    <t>CID001438</t>
  </si>
  <si>
    <t>PT Eunindo Usaha Mandiri</t>
  </si>
  <si>
    <t>CID001448</t>
  </si>
  <si>
    <t>PT Karimun Mining</t>
  </si>
  <si>
    <t>Mr. M. Fitriansyah;not available;Santosa Prasetija</t>
  </si>
  <si>
    <t> sanpras1205@gmail.com;mfitriansyah@gmail.com;not available</t>
  </si>
  <si>
    <t>no action need;None Required - CFSI certifed conflict free;None Required - RMI  certifed conflict free;None Required - RMI  certified conflict free;None, CFS Certified;RMAP Compliant Smelter</t>
  </si>
  <si>
    <t>Blok Mapur-Cit, Blok Bemban Utara, Blok Kepuh Utara;Mapur;RCOI confirmed as per RMI;RCOI confirmed per RMI</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</si>
  <si>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</si>
  <si>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CID001457</t>
  </si>
  <si>
    <t>PT Panca Mega Persada</t>
  </si>
  <si>
    <t>RCOI confirmed as per RMI;RCOI confirmed per RMI</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</si>
  <si>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</si>
  <si>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</si>
  <si>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</si>
  <si>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Leona Srikandi;Mr Andy Antofat;Ms. Meily Tanoto;not available</t>
  </si>
  <si>
    <t>lsrikandi@rbt.co.id;meily.tanoto@gmail.com;not available;trading@rbt.co.id</t>
  </si>
  <si>
    <t>CFS validated;no action need;None Required - RMI  certified conflict free;None, CFS Certified;RMAP Compliant Smelter</t>
  </si>
  <si>
    <t>PT Refined Bangka Tin;Pt. Refined Bangka Tin;RCOI by RMAI;RCOI confirmed as per RMI;RCOI confirmed per RMI;RCOI confirmed per RMI
Pt. Refined Bangka Tin;Tin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</si>
  <si>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</si>
  <si>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</si>
  <si>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</si>
  <si>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Aditya Rahmandari</t>
  </si>
  <si>
    <t>adityarahmandari@gmail.com</t>
  </si>
  <si>
    <t>http://www.responsiblemineralsinitiative.org/tin-conformant-smelters/                     Conflict-Free Smelter Audit Review Committee (ARC) reviewed.
PT Sariwiguna Binasentosa is compliant with the RMI Program Supply Chain Transparency Smelter Audit Protocol.;None, CFS Certified</t>
  </si>
  <si>
    <t>PT Sinar Sejahtera Perkasa and PT Duta Nusa Gemilang</t>
  </si>
  <si>
    <t>CID001468</t>
  </si>
  <si>
    <t>PT Stanindo Inti Perkasa</t>
  </si>
  <si>
    <t>Mr. Hardi Salim;not available</t>
  </si>
  <si>
    <t>aheuwnee@gmail.com;not available</t>
  </si>
  <si>
    <t>RCOI confirmed per RMI;Tin Mine in Indonesia(No Name of Tin Mine)</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</si>
  <si>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</si>
  <si>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CID001471</t>
  </si>
  <si>
    <t>PT Sumber Jaya Indah</t>
  </si>
  <si>
    <t>Jl. Hang tuah No 04, Prayun, Kundur, Karimun</t>
  </si>
  <si>
    <t>Nono Budi Priyono</t>
  </si>
  <si>
    <t>nono@pttimah.co.id</t>
  </si>
  <si>
    <t>Kep. Riau &amp; Singkep Mines</t>
  </si>
  <si>
    <t>Ebi Wibisana</t>
  </si>
  <si>
    <t>ebi@pttimah.co.id</t>
  </si>
  <si>
    <t>―</t>
  </si>
  <si>
    <t xml:space="preserve">Bangka &amp; Belitung </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</si>
  <si>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</si>
  <si>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CID001486</t>
  </si>
  <si>
    <t>PT Timah Nusantara</t>
  </si>
  <si>
    <t>Tempilang</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</si>
  <si>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</si>
  <si>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CID001490</t>
  </si>
  <si>
    <t>PT Tinindo Inter Nusa</t>
  </si>
  <si>
    <t>not applicable</t>
  </si>
  <si>
    <t>Recycled/Scrap, Indonesia, India</t>
  </si>
  <si>
    <t>CID001493</t>
  </si>
  <si>
    <t>PT Tommy Utama</t>
  </si>
  <si>
    <t>Sumping Desa Batu Peyu</t>
  </si>
  <si>
    <t>Jopie Kawan</t>
  </si>
  <si>
    <t>agusjopiegunawan1688@gmail.com</t>
  </si>
  <si>
    <t>Ariel Chiang;My Chen Kuei Yuan;Nondisclosure;not available</t>
  </si>
  <si>
    <t>Nondisclosure;not available;rdh_12@rdh.com.tw;rdh_49@rdh.com.tw</t>
  </si>
  <si>
    <t>-;―;no action need;None, CFS Certified;RMAP Compliant Smelter;RMI Compliant smelter;RMI Conformant</t>
  </si>
  <si>
    <t>Nondisclosure;RCOI confirmed per RMI;RCOI confirmed per RMI
Recycled;Recaycled, Scrap &amp; Tin;Recycled;scrap;Some are recycled or scrap sourced but not all.</t>
  </si>
  <si>
    <t>Recycled/Scrap, China, Brazil, Japan, Indonesia, Taiwan</t>
  </si>
  <si>
    <t>CID001606</t>
  </si>
  <si>
    <t>CID001648</t>
  </si>
  <si>
    <t>Shangrao Xuri Smelting Factory</t>
  </si>
  <si>
    <t>CID001694</t>
  </si>
  <si>
    <t>Shenzhen Hong Chang Metal Manufacturing Factory</t>
  </si>
  <si>
    <t>CID001731</t>
  </si>
  <si>
    <t>Sichuan Guanghan Jiangnan casting smelters</t>
  </si>
  <si>
    <t>CID001758</t>
  </si>
  <si>
    <t>Soft Metais Ltda.</t>
  </si>
  <si>
    <t>Av. Joao Ferreira Penna, 281 Distrito industrial III,  CEP 14707-202 Bebedouro, Sao Paulo, Brazil</t>
  </si>
  <si>
    <t>Bebedouro</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</si>
  <si>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</si>
  <si>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CID001822</t>
  </si>
  <si>
    <t>Suzhou Nuonengda Chemical Co., Ltd.</t>
  </si>
  <si>
    <t>CID001841</t>
  </si>
  <si>
    <t>Tai Perng</t>
  </si>
  <si>
    <t>CID001852</t>
  </si>
  <si>
    <t>Taiwan Huanliang</t>
  </si>
  <si>
    <t>CID001897</t>
  </si>
  <si>
    <t>Thailand Mine Factory</t>
  </si>
  <si>
    <t>Mr. Sakkarin</t>
  </si>
  <si>
    <t>tsr@thaisarco.com</t>
  </si>
  <si>
    <t>-;CFS validated;CFSI Compliant Smelter;http://www.responsiblemineralsinitiative.org/tin-conformant-smelters/                                                                                                           Conflict-Free Smelter Audit Review Committee (ARC) reviewed.
Thaisarco  is compliant with the RMI Program Supply Chain Transparency Smelter Audit Protocol.;N/A;no action need;None Required - RMI  certified conflict free;None, CFS Certified;null;RMAP Compliant Smelter;RMAP Conformant;RMI Compliant smelter;RMI Conformant</t>
  </si>
  <si>
    <t>Confidential
Recycled materials and scrap 
materials are non-use;N/A;Name of Mine(s) is as follows:;Nondisclosure;RCOI confirmed as per RMI;RCOI confirmed per RMI;RCOI confirmed per RMI
Tin Mine located at countries stated next cell (No Name of Tin Mine);Some are CAHRA, DRC, Cover Countries, Recycled or scrap sourced, but not all.;Some are recycled, scrap, covered countries or DRC sourced but not all.;Tin Mine located at countries stated next cell (No Name of Tin Mine);USA</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</si>
  <si>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</si>
  <si>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云南省个旧市中山路73-1号2幢301室, 301, Building 2, 73-1, Zhongshan Road, Gejiu, Yunnan, China</t>
  </si>
  <si>
    <t>Mrs. Yang Yanlan</t>
  </si>
  <si>
    <t>291982607@qq.com</t>
  </si>
  <si>
    <t>Recycled/Scrap, China, Indonesia, United Kingdom, Chile, Peru, Australia, United States, Japan, Malaysia, Mexico, Canada, Uzbekistan, Belgium, Singapore, Switzerland, South Africa</t>
  </si>
  <si>
    <t>CID001920</t>
  </si>
  <si>
    <t>Three green surface technology limited company</t>
  </si>
  <si>
    <t>CID001932</t>
  </si>
  <si>
    <t>TIN PLATING GEJIU</t>
  </si>
  <si>
    <t>CID001943</t>
  </si>
  <si>
    <t>TONG LONG</t>
  </si>
  <si>
    <t>CID001954</t>
  </si>
  <si>
    <t>Top-Team Technology (Shenzhen) Ltd.</t>
  </si>
  <si>
    <t>CID002023</t>
  </si>
  <si>
    <t>WANG TING</t>
  </si>
  <si>
    <t>Mr. Vagner Torrente - President;N/A</t>
  </si>
  <si>
    <t>dp@torparticipacoes.com.br;N/A</t>
  </si>
  <si>
    <t>N/A;None Required - RMI  certifed conflict free;None Required - RMI  certified conflict free;Not RMAP conformant. Action required to remove this SOR from the supply chain</t>
  </si>
  <si>
    <t>N/A;Private Mines in the Ariquemes Rondonia region of Brazil;RCOI confirmed as per RMI</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</si>
  <si>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</si>
  <si>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</si>
  <si>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</si>
  <si>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</si>
  <si>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</si>
  <si>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</si>
  <si>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</si>
  <si>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</si>
  <si>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</si>
  <si>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</si>
  <si>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</si>
  <si>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</si>
  <si>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</si>
  <si>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大屯镇红土坡</t>
  </si>
  <si>
    <t>个旧市</t>
  </si>
  <si>
    <t>云南省</t>
  </si>
  <si>
    <t>普建云</t>
  </si>
  <si>
    <t>yunansh@126.com</t>
  </si>
  <si>
    <t>CID002162</t>
  </si>
  <si>
    <t>Yunnan Chengo Electric Smelting Plant</t>
  </si>
  <si>
    <t>CID002164</t>
  </si>
  <si>
    <t>Yunnan Copper Zinc Industry Co., Ltd.</t>
  </si>
  <si>
    <t>CID002166</t>
  </si>
  <si>
    <t>Yunnan Geiju Smelting Corp.</t>
  </si>
  <si>
    <t>CID002173</t>
  </si>
  <si>
    <t>Yunnan Industrial Co., Ltd.</t>
  </si>
  <si>
    <t>121 East Jinhu Road</t>
  </si>
  <si>
    <t>SzeTo Hiu Yuen Jackie</t>
  </si>
  <si>
    <t>hiuyuen@yuntinic.com.hk</t>
  </si>
  <si>
    <t>Yunnan Tin Company Ltd</t>
  </si>
  <si>
    <t>CID002220</t>
  </si>
  <si>
    <t>Zhongshan Jinye Smelting Co.,Ltd</t>
  </si>
  <si>
    <t>CID002274</t>
  </si>
  <si>
    <t>GUANGXI HUA TIN GOLD MINUTE FEE, LTD.</t>
  </si>
  <si>
    <t>CID002281</t>
  </si>
  <si>
    <t>LIAN JING</t>
  </si>
  <si>
    <t>CID002309</t>
  </si>
  <si>
    <t>Yunnan Malipo Baiyi Kuangye Co.</t>
  </si>
  <si>
    <t>CID002408</t>
  </si>
  <si>
    <t>Sigma Tin Alloy Co., Ltd.</t>
  </si>
  <si>
    <t>CID002428</t>
  </si>
  <si>
    <t>Xiamen Honglu Tungsten Molybdenum Co., Ltd.</t>
  </si>
  <si>
    <t>CID002436</t>
  </si>
  <si>
    <t>Solder Court Ltd.</t>
  </si>
  <si>
    <t>CID002455</t>
  </si>
  <si>
    <t>CV Venus Inti Perkasa</t>
  </si>
  <si>
    <t>Ghina Q</t>
  </si>
  <si>
    <t>ghina.qtrnnada@gmail.com</t>
  </si>
  <si>
    <t>Indonesia, Canada, Chile, Germany, Guyana, Japan, Mexico, Peru, Suriname, Switzerland</t>
  </si>
  <si>
    <t>Fernando Junior</t>
  </si>
  <si>
    <t>fernandojunior@magnusmetais.com.br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</si>
  <si>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</si>
  <si>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CID002478</t>
  </si>
  <si>
    <t>PT Tirus Putra Mandiri</t>
  </si>
  <si>
    <t>Bogor</t>
  </si>
  <si>
    <t>Rua Curimatã, 2324  Ariquemes-RO Brazil CEP: 76870-229</t>
  </si>
  <si>
    <t>pcp.ro@meltmetais.com.br</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</si>
  <si>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</si>
  <si>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</si>
  <si>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Evangeline Punongbayan;not available</t>
  </si>
  <si>
    <t>eb.punongbayan@omp.com.ph;not available</t>
  </si>
  <si>
    <t>CFS validated;no action need;None, CFS Certified;RMAP Compliant Smelter;RMI Conformant</t>
  </si>
  <si>
    <t>RCOI confirmed per RMI;RCOI confirmed per RMI
Recycled;Recycled;Recycled, Scrap</t>
  </si>
  <si>
    <t>Recycled/Scrap, Philippines, Brazil, Canada, Japan, Malaysia, Peru, China, Thailand</t>
  </si>
  <si>
    <t>CID002530</t>
  </si>
  <si>
    <t>PT Inti Stania Prima</t>
  </si>
  <si>
    <t>Farica Elrica</t>
  </si>
  <si>
    <t>Cvayijaya.tinsmelting@gmail.com</t>
  </si>
  <si>
    <t>Australia, Brazil, China, Indonesia, Malaysia, Myanmar, Peru, Russian Federation, Spain, United Kingdom, Viet Nam;Excludes Covered Countries and CAHRA</t>
  </si>
  <si>
    <t>Viet Nam</t>
  </si>
  <si>
    <t>Tinh Tuc Town, Nguyen Binh District, Cao Bang Province, VietNam</t>
  </si>
  <si>
    <t>Recycled/Scrap, Brazil, Canada, Chile, China, United States, Malaysia, Indonesia, Viet Nam</t>
  </si>
  <si>
    <t>Viet Nam, Estonia</t>
  </si>
  <si>
    <t>CID002574</t>
  </si>
  <si>
    <t>Tuyen Quang Non-Ferrous Metals Joint Stock Company</t>
  </si>
  <si>
    <t>Tan Quang</t>
  </si>
  <si>
    <t>Indonesia, Viet Nam</t>
  </si>
  <si>
    <t>CID002592</t>
  </si>
  <si>
    <t>CV Dua Sekawan</t>
  </si>
  <si>
    <t>Mr. Hermanto</t>
  </si>
  <si>
    <t>hermanto.home@gmail.com</t>
  </si>
  <si>
    <t>No action required as this SOR is conformant to RMAP standard</t>
  </si>
  <si>
    <t>Australia, Brazil, China, Indonesia, Malaysia, Myanmar, Peru, Spain, United Kingdom;Excludes Covered Countries and CAHRA</t>
  </si>
  <si>
    <t>CID002635</t>
  </si>
  <si>
    <t>Hongqiao Metals (Kunshan) Co., Ltd.</t>
  </si>
  <si>
    <t>Soren Agustinus</t>
  </si>
  <si>
    <t>soren@ciptapersadamulia.co.id</t>
  </si>
  <si>
    <t>Recycled/Scrap, Turkey, Brazil, Viet Nam</t>
  </si>
  <si>
    <t>Daniel Clemente</t>
  </si>
  <si>
    <t>Desenvolvimento@resind.com.br</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</si>
  <si>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</si>
  <si>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Vinicius Soares Regno</t>
  </si>
  <si>
    <t>vinicius@superligasmetais.com.br</t>
  </si>
  <si>
    <t>Brazil, China</t>
  </si>
  <si>
    <t>CID002772</t>
  </si>
  <si>
    <t>PT Timah Tbk</t>
  </si>
  <si>
    <t>NIEUWE DREEF 33, 2340 BEERSE</t>
  </si>
  <si>
    <t>Ms Inga Hoffkins</t>
  </si>
  <si>
    <t>Inge.Hofkens@metallo.com</t>
  </si>
  <si>
    <t>RCOI confirmed per RMI;Recycled, Scrap;Some are recycled, scrap, covered countries or DRC sourced but not all.</t>
  </si>
  <si>
    <t>Excludes Covered Countries and CAHRA</t>
  </si>
  <si>
    <t>Part or all material comes from Covered Country</t>
  </si>
  <si>
    <t>Andi Kurniawan</t>
  </si>
  <si>
    <t>Yoanbz_dahsyat@yahoo.com</t>
  </si>
  <si>
    <t>Conformant-audited by RMI (members / partners)- valid until  11/27/2024</t>
  </si>
  <si>
    <t>CID002786</t>
  </si>
  <si>
    <t>Chofu Works</t>
  </si>
  <si>
    <t>CID002816</t>
  </si>
  <si>
    <t>PT Sukses Inti Makmur</t>
  </si>
  <si>
    <t>Temmy Njoto</t>
  </si>
  <si>
    <t>temmy.njoto@gmail.com</t>
  </si>
  <si>
    <t>No Action Required. This company is a legitimate smelter and is compliant to the RMAP protocol.</t>
  </si>
  <si>
    <t>CID002819</t>
  </si>
  <si>
    <t>CID002829</t>
  </si>
  <si>
    <t>PT Kijang Jaya Mandiri</t>
  </si>
  <si>
    <t>CID002834</t>
  </si>
  <si>
    <t>Thai Nguyen Mining and Metallurgy Co., Ltd.</t>
  </si>
  <si>
    <t>Thai Nguyen</t>
  </si>
  <si>
    <t>Le Van Kien</t>
  </si>
  <si>
    <t>lekien75@gmail.com</t>
  </si>
  <si>
    <t>RCOI recognized by RMI</t>
  </si>
  <si>
    <t>Thailand, Viet Nam, Andorra</t>
  </si>
  <si>
    <t>CID002835</t>
  </si>
  <si>
    <t>PT Menara Cipta Mulia</t>
  </si>
  <si>
    <t>Mentawak</t>
  </si>
  <si>
    <t>no action need;None Required - RMI  certified conflict free;None, CFS Certified;RMI Conformant</t>
  </si>
  <si>
    <t>Kampit;PT Menara Cipta Mulia;RCOI by RMAI;RCOI confirmed as per RMI;RCOI confirmed per RMI</t>
  </si>
  <si>
    <t>Recycled/Scrap, Indonesia, China, Australia</t>
  </si>
  <si>
    <t>CID002844</t>
  </si>
  <si>
    <t>HuiChang Hill Tin Industry Co., Ltd.</t>
  </si>
  <si>
    <t>Mr. Peng Xu</t>
  </si>
  <si>
    <t>470977527@qq.com</t>
  </si>
  <si>
    <t>CID002848</t>
  </si>
  <si>
    <t>Gejiu Fengming Metallurgy Chemical Plant</t>
  </si>
  <si>
    <t>CID002849</t>
  </si>
  <si>
    <t>Guanyang Guida Nonferrous Metal Smelting Plant</t>
  </si>
  <si>
    <t>CID002859</t>
  </si>
  <si>
    <t>Gejiu Jinye Mineral Company</t>
  </si>
  <si>
    <t>CID002870</t>
  </si>
  <si>
    <t>PT Lautan Harmonis Sejahtera</t>
  </si>
  <si>
    <t>CID002946</t>
  </si>
  <si>
    <t>Xianghualing Tin Industry Co., Ltd.</t>
  </si>
  <si>
    <t>N/A;not available</t>
  </si>
  <si>
    <t>N/A;no action need;None Required - CFSI certifed conflict free;None Required - RMI  certified conflict free;None, CFS Certified;RMAP Compliant Smelter</t>
  </si>
  <si>
    <t>N/A;RCOI confirmed as per RMI;RCOI confirmed per RMI;Recycled scrap material;Some are recycled or scrap sourced but not all.</t>
  </si>
  <si>
    <t>South Industrial Park</t>
  </si>
  <si>
    <t>dizxy@163.com</t>
  </si>
  <si>
    <t>Inner Mongolia</t>
  </si>
  <si>
    <t>INDIUM</t>
  </si>
  <si>
    <t>CID003205</t>
  </si>
  <si>
    <t>PT Bangka Serumpun</t>
  </si>
  <si>
    <t>PT Bangka Serumpun;RCOI confirmed per RMI</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</si>
  <si>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</si>
  <si>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CID003208</t>
  </si>
  <si>
    <t>Pongpipat Company Limited</t>
  </si>
  <si>
    <t>Myanmar, Indonesia, Peru, United States, Australia, Bermuda, Canada, Chile, China, Malaysia, Uzbekistan</t>
  </si>
  <si>
    <t>N/A;RCOI confirmed as per RMI;RCOI confirmed per RMI;Recycled, Scrap;Some are recycled, scrap, covered countries or DRC sourced but not all.</t>
  </si>
  <si>
    <t>United States, Recycled/Scrap</t>
  </si>
  <si>
    <t>No.12, Donghong Road, Lincun Community, Tangxia Town, Dongguan, Guangdong, China</t>
  </si>
  <si>
    <t>Ms. Liu Huan</t>
  </si>
  <si>
    <t>164600879@qq.com</t>
  </si>
  <si>
    <t>Jl. TPA RT 001 Lingkungan Kenanga Permai Kelurahan Kenanga Kecamatan</t>
  </si>
  <si>
    <t>CID003381</t>
  </si>
  <si>
    <t>PT Rajawali Rimba Perkasa</t>
  </si>
  <si>
    <t>Tukak Sadai</t>
  </si>
  <si>
    <t>RCOI confirmed per RMI;Sourced from CAHRA or Cover Countries</t>
  </si>
  <si>
    <t>CID003395</t>
  </si>
  <si>
    <t>OMODEO A. E S. METALLEGHE SRL</t>
  </si>
  <si>
    <t>Hou Jingjng</t>
  </si>
  <si>
    <t>1553724507@qq.com</t>
  </si>
  <si>
    <t xml:space="preserve">None </t>
  </si>
  <si>
    <t xml:space="preserve">Yunnan Gejiu </t>
  </si>
  <si>
    <t>CID003474</t>
  </si>
  <si>
    <t>TRATHO Metal Quimica</t>
  </si>
  <si>
    <t>Henrique Samy Pereira</t>
  </si>
  <si>
    <t>hsamy@crmdobrasil.com</t>
  </si>
  <si>
    <t>Conformant-audited by RMI (members / partners)- valid until  12/19/2024</t>
  </si>
  <si>
    <t>Esther Canete</t>
  </si>
  <si>
    <t>ECANETE@CRMSYNERGIES.COM</t>
  </si>
  <si>
    <t>CID003579</t>
  </si>
  <si>
    <t>Dragon Silver Holdings Limited</t>
  </si>
  <si>
    <t>CID003581</t>
  </si>
  <si>
    <t>Rian Resources SDN. BHD.</t>
  </si>
  <si>
    <t>Douglas Cesar de Araujo</t>
  </si>
  <si>
    <t>douglas.araujo@chumbo.com.br</t>
  </si>
  <si>
    <t>CID003831</t>
  </si>
  <si>
    <t>DS Myanmar</t>
  </si>
  <si>
    <t>Mr.CS Park</t>
  </si>
  <si>
    <t>pcs454@oneduksan.com</t>
  </si>
  <si>
    <t>Conformant-audited by RMI (members / partners)- valid until  07/04/2024</t>
  </si>
  <si>
    <t>Eastern Ming, Aung Pyi San</t>
  </si>
  <si>
    <t>Due diligence results pending;Thaninthari, Myanmar</t>
  </si>
  <si>
    <t>Eri Irwanto</t>
  </si>
  <si>
    <t>eri@puterasarana.com</t>
  </si>
  <si>
    <t>Due diligence results pending;Excludes Covered Countries and CAHRA</t>
  </si>
  <si>
    <t>Hitesh Raj Chag</t>
  </si>
  <si>
    <t>raj@messarl.com</t>
  </si>
  <si>
    <t>Due Diligence Results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</si>
</sst>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42">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89" fillId="0" borderId="0"/>
    <xf numFmtId="0" fontId="89"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89"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3" fillId="0" borderId="0"/>
    <xf numFmtId="164" fontId="3" fillId="0" borderId="0"/>
    <xf numFmtId="0" fontId="74" fillId="0" borderId="0"/>
    <xf numFmtId="0" fontId="89"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1" fillId="0" borderId="0"/>
    <xf numFmtId="0" fontId="1" fillId="0" borderId="0"/>
    <xf numFmtId="0" fontId="66" fillId="0" borderId="0" applyNumberFormat="0" applyFill="0" applyBorder="0">
      <protection locked="0"/>
    </xf>
    <xf numFmtId="0" fontId="1" fillId="0" borderId="0"/>
    <xf numFmtId="0" fontId="1" fillId="0" borderId="0"/>
    <xf numFmtId="0" fontId="1" fillId="0" borderId="0"/>
    <xf numFmtId="0" fontId="101" fillId="2" borderId="0"/>
    <xf numFmtId="0" fontId="101" fillId="3" borderId="0"/>
    <xf numFmtId="0" fontId="101" fillId="4" borderId="0"/>
    <xf numFmtId="0" fontId="101" fillId="5" borderId="0"/>
    <xf numFmtId="0" fontId="101" fillId="6" borderId="0"/>
    <xf numFmtId="0" fontId="101" fillId="7" borderId="0"/>
    <xf numFmtId="0" fontId="101" fillId="8" borderId="0"/>
    <xf numFmtId="0" fontId="101" fillId="9" borderId="0"/>
    <xf numFmtId="0" fontId="101" fillId="10" borderId="0"/>
    <xf numFmtId="0" fontId="101" fillId="11" borderId="0"/>
    <xf numFmtId="0" fontId="101" fillId="12" borderId="0"/>
    <xf numFmtId="0" fontId="101" fillId="13" borderId="0"/>
    <xf numFmtId="0" fontId="102" fillId="14" borderId="0"/>
    <xf numFmtId="0" fontId="102" fillId="15" borderId="0"/>
    <xf numFmtId="0" fontId="102" fillId="16" borderId="0"/>
    <xf numFmtId="0" fontId="102" fillId="17" borderId="0"/>
    <xf numFmtId="0" fontId="102" fillId="18" borderId="0"/>
    <xf numFmtId="0" fontId="102" fillId="19" borderId="0"/>
    <xf numFmtId="0" fontId="102" fillId="20" borderId="0"/>
    <xf numFmtId="0" fontId="102" fillId="21" borderId="0"/>
    <xf numFmtId="0" fontId="102" fillId="22" borderId="0"/>
    <xf numFmtId="0" fontId="102" fillId="23" borderId="0"/>
    <xf numFmtId="0" fontId="102" fillId="24" borderId="0"/>
    <xf numFmtId="0" fontId="102" fillId="25" borderId="0"/>
    <xf numFmtId="0" fontId="103" fillId="26" borderId="0"/>
    <xf numFmtId="0" fontId="104" fillId="26" borderId="0"/>
    <xf numFmtId="0" fontId="105" fillId="27" borderId="1"/>
    <xf numFmtId="0" fontId="106"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107" fillId="0" borderId="0"/>
    <xf numFmtId="0" fontId="108" fillId="29" borderId="0"/>
    <xf numFmtId="0" fontId="109" fillId="0" borderId="3"/>
    <xf numFmtId="0" fontId="110" fillId="0" borderId="4"/>
    <xf numFmtId="0" fontId="111" fillId="0" borderId="5"/>
    <xf numFmtId="0" fontId="111" fillId="0" borderId="0"/>
    <xf numFmtId="0" fontId="9" fillId="0" borderId="0">
      <protection locked="0"/>
    </xf>
    <xf numFmtId="0" fontId="66" fillId="0" borderId="0"/>
    <xf numFmtId="0" fontId="112" fillId="0" borderId="0"/>
    <xf numFmtId="0" fontId="66" fillId="0" borderId="0">
      <protection locked="0"/>
    </xf>
    <xf numFmtId="0" fontId="66" fillId="0" borderId="0">
      <protection locked="0"/>
    </xf>
    <xf numFmtId="0" fontId="113" fillId="0" borderId="0"/>
    <xf numFmtId="0" fontId="9" fillId="0" borderId="0">
      <protection locked="0"/>
    </xf>
    <xf numFmtId="0" fontId="66" fillId="0" borderId="0">
      <protection locked="0"/>
    </xf>
    <xf numFmtId="0" fontId="114" fillId="30" borderId="1"/>
    <xf numFmtId="0" fontId="115" fillId="0" borderId="6"/>
    <xf numFmtId="0" fontId="116" fillId="31"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7" fillId="0" borderId="0">
      <alignment vertical="center"/>
    </xf>
    <xf numFmtId="0" fontId="118" fillId="0" borderId="0"/>
    <xf numFmtId="0" fontId="101" fillId="0" borderId="0"/>
    <xf numFmtId="0" fontId="1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8" fillId="0" borderId="0"/>
    <xf numFmtId="0" fontId="118" fillId="0" borderId="0"/>
    <xf numFmtId="0" fontId="101" fillId="0" borderId="0"/>
    <xf numFmtId="0" fontId="101" fillId="0" borderId="0"/>
    <xf numFmtId="0" fontId="101" fillId="0" borderId="0"/>
    <xf numFmtId="0" fontId="119" fillId="0" borderId="0"/>
    <xf numFmtId="0" fontId="1" fillId="0" borderId="0"/>
    <xf numFmtId="0" fontId="101" fillId="32" borderId="7"/>
    <xf numFmtId="0" fontId="120" fillId="27" borderId="8"/>
    <xf numFmtId="9" fontId="1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1" fillId="0" borderId="0"/>
    <xf numFmtId="0" fontId="122" fillId="0" borderId="9"/>
    <xf numFmtId="0" fontId="123" fillId="0" borderId="0"/>
  </cellStyleXfs>
  <cellXfs count="409">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10" xfId="487" applyFont="1" applyFill="1" applyBorder="1" applyAlignment="1">
      <alignment horizontal="left" vertical="center" wrapText="1"/>
      <protection locked="0"/>
    </xf>
    <xf numFmtId="0" fontId="83" fillId="33" borderId="37" xfId="487" applyFont="1" applyFill="1" applyBorder="1" applyAlignment="1">
      <alignment horizontal="lef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1142">
    <cellStyle name="20% - Accent1 2" xfId="1" xr:uid="{00000000-0005-0000-0000-000000000000}"/>
    <cellStyle name="20% - Accent1 2 2" xfId="599" xr:uid="{1984E023-F5D0-4779-9425-1038FC1AB603}"/>
    <cellStyle name="20% - Accent2 2" xfId="2" xr:uid="{00000000-0005-0000-0000-000001000000}"/>
    <cellStyle name="20% - Accent2 2 2" xfId="600" xr:uid="{CD159FED-2BA2-4A83-8F3E-08650E3F48E7}"/>
    <cellStyle name="20% - Accent3 2" xfId="3" xr:uid="{00000000-0005-0000-0000-000002000000}"/>
    <cellStyle name="20% - Accent3 2 2" xfId="601" xr:uid="{8F6FDE6F-8F91-4E01-96FD-5803C32CD720}"/>
    <cellStyle name="20% - Accent4 2" xfId="4" xr:uid="{00000000-0005-0000-0000-000003000000}"/>
    <cellStyle name="20% - Accent4 2 2" xfId="602" xr:uid="{B6CA4B74-7180-4775-B275-954BDE0D8317}"/>
    <cellStyle name="20% - Accent5 2" xfId="5" xr:uid="{00000000-0005-0000-0000-000004000000}"/>
    <cellStyle name="20% - Accent5 2 2" xfId="603" xr:uid="{850A5ED2-9CF8-4951-8061-43BB1F2C5ABC}"/>
    <cellStyle name="20% - Accent6 2" xfId="6" xr:uid="{00000000-0005-0000-0000-000005000000}"/>
    <cellStyle name="20% - Accent6 2 2" xfId="604" xr:uid="{259F722E-28E5-45B2-9070-14A8B08D6909}"/>
    <cellStyle name="40% - Accent1 2" xfId="7" xr:uid="{00000000-0005-0000-0000-000006000000}"/>
    <cellStyle name="40% - Accent1 2 2" xfId="605" xr:uid="{082BD8F4-F678-44F4-81B2-DF53CA082C77}"/>
    <cellStyle name="40% - Accent2 2" xfId="8" xr:uid="{00000000-0005-0000-0000-000007000000}"/>
    <cellStyle name="40% - Accent2 2 2" xfId="606" xr:uid="{D8233C0F-4105-4578-A4B4-FE5F73FBD131}"/>
    <cellStyle name="40% - Accent3 2" xfId="9" xr:uid="{00000000-0005-0000-0000-000008000000}"/>
    <cellStyle name="40% - Accent3 2 2" xfId="607" xr:uid="{67C69300-689C-4F64-B664-FC68DF31E734}"/>
    <cellStyle name="40% - Accent4 2" xfId="10" xr:uid="{00000000-0005-0000-0000-000009000000}"/>
    <cellStyle name="40% - Accent4 2 2" xfId="608" xr:uid="{0ABDCB3C-5435-4F80-B1D5-DC20DE2F8FCE}"/>
    <cellStyle name="40% - Accent5 2" xfId="11" xr:uid="{00000000-0005-0000-0000-00000A000000}"/>
    <cellStyle name="40% - Accent5 2 2" xfId="609" xr:uid="{CE214153-7DCA-41A9-AAFB-7B020E4CC204}"/>
    <cellStyle name="40% - Accent6 2" xfId="12" xr:uid="{00000000-0005-0000-0000-00000B000000}"/>
    <cellStyle name="40% - Accent6 2 2" xfId="610" xr:uid="{3C8D3C58-52C6-45E1-BF20-098B1EE92EE0}"/>
    <cellStyle name="60% - Accent1 2" xfId="13" xr:uid="{00000000-0005-0000-0000-00000C000000}"/>
    <cellStyle name="60% - Accent1 2 2" xfId="611" xr:uid="{A71C0842-9323-407F-9AC2-0C11555314C5}"/>
    <cellStyle name="60% - Accent2 2" xfId="14" xr:uid="{00000000-0005-0000-0000-00000D000000}"/>
    <cellStyle name="60% - Accent2 2 2" xfId="612" xr:uid="{57219B6A-A27F-4F1A-B402-C49001376F28}"/>
    <cellStyle name="60% - Accent3 2" xfId="15" xr:uid="{00000000-0005-0000-0000-00000E000000}"/>
    <cellStyle name="60% - Accent3 2 2" xfId="613" xr:uid="{DB42073E-4BB4-4EA9-A81D-A0EA7FC39840}"/>
    <cellStyle name="60% - Accent4 2" xfId="16" xr:uid="{00000000-0005-0000-0000-00000F000000}"/>
    <cellStyle name="60% - Accent4 2 2" xfId="614" xr:uid="{25209A61-6A2D-43BD-B53D-B3145E18E000}"/>
    <cellStyle name="60% - Accent5 2" xfId="17" xr:uid="{00000000-0005-0000-0000-000010000000}"/>
    <cellStyle name="60% - Accent5 2 2" xfId="615" xr:uid="{7DB542C6-2C43-4CB9-817A-32E8CC1AAA73}"/>
    <cellStyle name="60% - Accent6 2" xfId="18" xr:uid="{00000000-0005-0000-0000-000011000000}"/>
    <cellStyle name="60% - Accent6 2 2" xfId="616" xr:uid="{98129C53-B48B-4973-96F1-213599B4BB45}"/>
    <cellStyle name="Accent1 2" xfId="19" xr:uid="{00000000-0005-0000-0000-000012000000}"/>
    <cellStyle name="Accent1 2 2" xfId="617" xr:uid="{BB1D34EB-1185-416E-BA96-0CA7337C545E}"/>
    <cellStyle name="Accent2 2" xfId="20" xr:uid="{00000000-0005-0000-0000-000013000000}"/>
    <cellStyle name="Accent2 2 2" xfId="618" xr:uid="{51872A9B-078B-4B52-B597-414207327C5B}"/>
    <cellStyle name="Accent3 2" xfId="21" xr:uid="{00000000-0005-0000-0000-000014000000}"/>
    <cellStyle name="Accent3 2 2" xfId="619" xr:uid="{66F4DF7A-7613-40E1-B4E3-CED537B2187D}"/>
    <cellStyle name="Accent4 2" xfId="22" xr:uid="{00000000-0005-0000-0000-000015000000}"/>
    <cellStyle name="Accent4 2 2" xfId="620" xr:uid="{77C35F6E-2298-419F-84C4-00867B9AE0A2}"/>
    <cellStyle name="Accent5 2" xfId="23" xr:uid="{00000000-0005-0000-0000-000016000000}"/>
    <cellStyle name="Accent5 2 2" xfId="621" xr:uid="{8FE35F51-AEB9-4995-9D9A-01E77FD475E3}"/>
    <cellStyle name="Accent6 2" xfId="24" xr:uid="{00000000-0005-0000-0000-000017000000}"/>
    <cellStyle name="Accent6 2 2" xfId="622" xr:uid="{959986F0-46CB-4CFC-98EC-442245185890}"/>
    <cellStyle name="Bad 2" xfId="25" xr:uid="{00000000-0005-0000-0000-000018000000}"/>
    <cellStyle name="Bad 2 2" xfId="623" xr:uid="{A88720B3-518E-4931-805C-E6B4E15C9D7A}"/>
    <cellStyle name="Bad 3" xfId="26" xr:uid="{00000000-0005-0000-0000-000019000000}"/>
    <cellStyle name="Bad 3 2" xfId="624" xr:uid="{B70C824A-9AF7-4167-A309-1ABAD92AF837}"/>
    <cellStyle name="Calculation 2" xfId="27" xr:uid="{00000000-0005-0000-0000-00001A000000}"/>
    <cellStyle name="Calculation 2 2" xfId="625" xr:uid="{5DB7A99E-C0B5-4A0A-BA88-8FD9A47405EA}"/>
    <cellStyle name="Check Cell 2" xfId="28" xr:uid="{00000000-0005-0000-0000-00001B000000}"/>
    <cellStyle name="Check Cell 2 2" xfId="626" xr:uid="{8CD6926F-438B-469E-9A20-9709BA8666FB}"/>
    <cellStyle name="Comma [0] 2" xfId="29" xr:uid="{00000000-0005-0000-0000-00001C000000}"/>
    <cellStyle name="Comma [0] 2 2" xfId="627" xr:uid="{C8AEE8D4-2D75-4607-A0D3-07394C9E1EC4}"/>
    <cellStyle name="Comma [0] 3" xfId="30" xr:uid="{00000000-0005-0000-0000-00001D000000}"/>
    <cellStyle name="Comma [0] 3 2" xfId="628" xr:uid="{E776009E-11E3-4B2C-8F18-DF5C51C1740D}"/>
    <cellStyle name="Comma [0] 4" xfId="31" xr:uid="{00000000-0005-0000-0000-00001E000000}"/>
    <cellStyle name="Comma [0] 4 2" xfId="629" xr:uid="{4A7F99F1-49FA-4370-94A2-2EE823D63A66}"/>
    <cellStyle name="Comma 10" xfId="32" xr:uid="{00000000-0005-0000-0000-00001F000000}"/>
    <cellStyle name="Comma 10 2" xfId="630" xr:uid="{7302A299-7EF6-4CE0-862D-EB3DF0F2033F}"/>
    <cellStyle name="Comma 100" xfId="33" xr:uid="{00000000-0005-0000-0000-000020000000}"/>
    <cellStyle name="Comma 100 2" xfId="631" xr:uid="{646D6D84-E1DC-4130-B35D-8FE49187199D}"/>
    <cellStyle name="Comma 101" xfId="34" xr:uid="{00000000-0005-0000-0000-000021000000}"/>
    <cellStyle name="Comma 101 2" xfId="632" xr:uid="{803A1354-42CE-4BCB-9FFD-2E8A8CA5829E}"/>
    <cellStyle name="Comma 102" xfId="35" xr:uid="{00000000-0005-0000-0000-000022000000}"/>
    <cellStyle name="Comma 102 2" xfId="633" xr:uid="{6FD38CD8-EE08-4A37-8DEC-E33437B85732}"/>
    <cellStyle name="Comma 103" xfId="36" xr:uid="{00000000-0005-0000-0000-000023000000}"/>
    <cellStyle name="Comma 103 2" xfId="634" xr:uid="{BD389D67-F7B9-4BB9-80D6-5710E4970948}"/>
    <cellStyle name="Comma 104" xfId="37" xr:uid="{00000000-0005-0000-0000-000024000000}"/>
    <cellStyle name="Comma 104 2" xfId="635" xr:uid="{EB515F34-4357-4B50-9B28-AB1DE31CEE62}"/>
    <cellStyle name="Comma 105" xfId="38" xr:uid="{00000000-0005-0000-0000-000025000000}"/>
    <cellStyle name="Comma 105 2" xfId="636" xr:uid="{6AB18604-E817-4D3E-A51B-D65B9FB442E9}"/>
    <cellStyle name="Comma 106" xfId="39" xr:uid="{00000000-0005-0000-0000-000026000000}"/>
    <cellStyle name="Comma 106 2" xfId="637" xr:uid="{DA614B1A-CD70-4637-8099-9C83F4657AD7}"/>
    <cellStyle name="Comma 107" xfId="40" xr:uid="{00000000-0005-0000-0000-000027000000}"/>
    <cellStyle name="Comma 107 2" xfId="638" xr:uid="{C5DAC128-F5F0-4AFE-8D5F-BEA9BE69B23D}"/>
    <cellStyle name="Comma 108" xfId="41" xr:uid="{00000000-0005-0000-0000-000028000000}"/>
    <cellStyle name="Comma 108 2" xfId="639" xr:uid="{1B6DD4E7-A2AF-46B4-9817-13ADD67BF443}"/>
    <cellStyle name="Comma 109" xfId="42" xr:uid="{00000000-0005-0000-0000-000029000000}"/>
    <cellStyle name="Comma 109 2" xfId="640" xr:uid="{2B83BBEA-72DC-4B44-9165-B9349F6AE018}"/>
    <cellStyle name="Comma 11" xfId="43" xr:uid="{00000000-0005-0000-0000-00002A000000}"/>
    <cellStyle name="Comma 11 2" xfId="641" xr:uid="{8455BDFC-99FE-4514-8F69-20EA3CF7A3DA}"/>
    <cellStyle name="Comma 110" xfId="44" xr:uid="{00000000-0005-0000-0000-00002B000000}"/>
    <cellStyle name="Comma 110 2" xfId="642" xr:uid="{07CAFAE7-3889-48E4-97BA-98F2F2FBBF0C}"/>
    <cellStyle name="Comma 111" xfId="45" xr:uid="{00000000-0005-0000-0000-00002C000000}"/>
    <cellStyle name="Comma 111 2" xfId="643" xr:uid="{2A52100D-D5A8-4634-83A3-7F3E6B402F20}"/>
    <cellStyle name="Comma 112" xfId="46" xr:uid="{00000000-0005-0000-0000-00002D000000}"/>
    <cellStyle name="Comma 112 2" xfId="644" xr:uid="{DABC79F2-E8B9-4534-AF4A-4EEC8252AD27}"/>
    <cellStyle name="Comma 113" xfId="47" xr:uid="{00000000-0005-0000-0000-00002E000000}"/>
    <cellStyle name="Comma 113 2" xfId="645" xr:uid="{5BBFB11D-7D10-4A52-B72E-81C8AB580126}"/>
    <cellStyle name="Comma 114" xfId="48" xr:uid="{00000000-0005-0000-0000-00002F000000}"/>
    <cellStyle name="Comma 114 2" xfId="646" xr:uid="{E0013E21-29F2-4826-9421-669C67173948}"/>
    <cellStyle name="Comma 115" xfId="49" xr:uid="{00000000-0005-0000-0000-000030000000}"/>
    <cellStyle name="Comma 115 2" xfId="647" xr:uid="{216D9E70-6821-4BAF-9F62-778E03A1B568}"/>
    <cellStyle name="Comma 116" xfId="50" xr:uid="{00000000-0005-0000-0000-000031000000}"/>
    <cellStyle name="Comma 116 2" xfId="648" xr:uid="{4B9DF412-1D4A-4120-B573-3E8E8C847CFA}"/>
    <cellStyle name="Comma 117" xfId="51" xr:uid="{00000000-0005-0000-0000-000032000000}"/>
    <cellStyle name="Comma 117 2" xfId="649" xr:uid="{5748285B-1025-40E2-B217-31D1DE3F29F7}"/>
    <cellStyle name="Comma 118" xfId="52" xr:uid="{00000000-0005-0000-0000-000033000000}"/>
    <cellStyle name="Comma 118 2" xfId="650" xr:uid="{92C2B35D-4241-483F-B033-44350A9DF575}"/>
    <cellStyle name="Comma 119" xfId="53" xr:uid="{00000000-0005-0000-0000-000034000000}"/>
    <cellStyle name="Comma 119 2" xfId="651" xr:uid="{E9AB92ED-216C-4545-B2BE-8CF6CF656E83}"/>
    <cellStyle name="Comma 12" xfId="54" xr:uid="{00000000-0005-0000-0000-000035000000}"/>
    <cellStyle name="Comma 12 2" xfId="652" xr:uid="{1A9329FB-64BD-467C-831B-DDFB507C1CF4}"/>
    <cellStyle name="Comma 120" xfId="55" xr:uid="{00000000-0005-0000-0000-000036000000}"/>
    <cellStyle name="Comma 120 2" xfId="653" xr:uid="{5F2576E1-16D2-4D27-AE96-D755AD6AF754}"/>
    <cellStyle name="Comma 121" xfId="56" xr:uid="{00000000-0005-0000-0000-000037000000}"/>
    <cellStyle name="Comma 121 2" xfId="654" xr:uid="{271E6DA1-E46D-4872-BF51-97DB30F83A06}"/>
    <cellStyle name="Comma 122" xfId="57" xr:uid="{00000000-0005-0000-0000-000038000000}"/>
    <cellStyle name="Comma 122 2" xfId="655" xr:uid="{DE659803-DD4B-4831-BDAB-0172D894713E}"/>
    <cellStyle name="Comma 123" xfId="58" xr:uid="{00000000-0005-0000-0000-000039000000}"/>
    <cellStyle name="Comma 123 2" xfId="656" xr:uid="{3C5B1EEE-722E-4584-917A-D885089A4EF4}"/>
    <cellStyle name="Comma 124" xfId="59" xr:uid="{00000000-0005-0000-0000-00003A000000}"/>
    <cellStyle name="Comma 124 2" xfId="657" xr:uid="{DB488F21-ABE8-4180-8204-91E7D0A9570E}"/>
    <cellStyle name="Comma 125" xfId="60" xr:uid="{00000000-0005-0000-0000-00003B000000}"/>
    <cellStyle name="Comma 125 2" xfId="658" xr:uid="{6ED8D982-F891-49B3-A261-7A610CCD45DB}"/>
    <cellStyle name="Comma 126" xfId="61" xr:uid="{00000000-0005-0000-0000-00003C000000}"/>
    <cellStyle name="Comma 126 2" xfId="659" xr:uid="{9669A9D1-4B99-4CBB-86B8-2A6AF43EA44D}"/>
    <cellStyle name="Comma 127" xfId="62" xr:uid="{00000000-0005-0000-0000-00003D000000}"/>
    <cellStyle name="Comma 127 2" xfId="660" xr:uid="{59D171D3-575E-41F2-B207-868578D3AD32}"/>
    <cellStyle name="Comma 128" xfId="63" xr:uid="{00000000-0005-0000-0000-00003E000000}"/>
    <cellStyle name="Comma 128 2" xfId="661" xr:uid="{92CC56C7-DB22-462D-B218-030E6DF4E180}"/>
    <cellStyle name="Comma 129" xfId="64" xr:uid="{00000000-0005-0000-0000-00003F000000}"/>
    <cellStyle name="Comma 129 2" xfId="662" xr:uid="{35165326-C7F6-446E-ADE9-ED1FAACFD179}"/>
    <cellStyle name="Comma 13" xfId="65" xr:uid="{00000000-0005-0000-0000-000040000000}"/>
    <cellStyle name="Comma 13 2" xfId="663" xr:uid="{4573E3CB-6C03-4116-ABD5-6B8CBBB9E3EA}"/>
    <cellStyle name="Comma 130" xfId="66" xr:uid="{00000000-0005-0000-0000-000041000000}"/>
    <cellStyle name="Comma 130 2" xfId="664" xr:uid="{EC93A22B-24A9-4134-85D0-BC547472F280}"/>
    <cellStyle name="Comma 131" xfId="67" xr:uid="{00000000-0005-0000-0000-000042000000}"/>
    <cellStyle name="Comma 131 2" xfId="665" xr:uid="{560A9DB9-E38D-45C7-95FA-AB5A57528DF5}"/>
    <cellStyle name="Comma 132" xfId="68" xr:uid="{00000000-0005-0000-0000-000043000000}"/>
    <cellStyle name="Comma 132 2" xfId="666" xr:uid="{9CCE5CB0-09E7-4FCC-B575-C315CFD3EE28}"/>
    <cellStyle name="Comma 133" xfId="69" xr:uid="{00000000-0005-0000-0000-000044000000}"/>
    <cellStyle name="Comma 133 2" xfId="667" xr:uid="{E6EA2F37-0E2B-4794-82B7-352F0D098206}"/>
    <cellStyle name="Comma 134" xfId="70" xr:uid="{00000000-0005-0000-0000-000045000000}"/>
    <cellStyle name="Comma 134 2" xfId="668" xr:uid="{E1110C04-85DB-4D10-833C-58FAA0A10B11}"/>
    <cellStyle name="Comma 135" xfId="71" xr:uid="{00000000-0005-0000-0000-000046000000}"/>
    <cellStyle name="Comma 135 2" xfId="669" xr:uid="{14C69DB3-6772-49AE-B17E-892A126888A2}"/>
    <cellStyle name="Comma 136" xfId="72" xr:uid="{00000000-0005-0000-0000-000047000000}"/>
    <cellStyle name="Comma 136 2" xfId="670" xr:uid="{C22D2D7C-C6F4-4F71-810F-F041ABBD6ADA}"/>
    <cellStyle name="Comma 137" xfId="73" xr:uid="{00000000-0005-0000-0000-000048000000}"/>
    <cellStyle name="Comma 137 2" xfId="671" xr:uid="{34A46DEA-925D-48CC-AB61-7A2F8456B26D}"/>
    <cellStyle name="Comma 138" xfId="74" xr:uid="{00000000-0005-0000-0000-000049000000}"/>
    <cellStyle name="Comma 138 2" xfId="672" xr:uid="{040F12CF-C73A-4D74-823F-AEE8128754EE}"/>
    <cellStyle name="Comma 139" xfId="75" xr:uid="{00000000-0005-0000-0000-00004A000000}"/>
    <cellStyle name="Comma 139 2" xfId="673" xr:uid="{32597B6B-BBFB-462E-9889-A66D6CD61682}"/>
    <cellStyle name="Comma 14" xfId="76" xr:uid="{00000000-0005-0000-0000-00004B000000}"/>
    <cellStyle name="Comma 14 2" xfId="674" xr:uid="{DFA282AB-EB7B-4557-AC6C-C3B83443809E}"/>
    <cellStyle name="Comma 140" xfId="77" xr:uid="{00000000-0005-0000-0000-00004C000000}"/>
    <cellStyle name="Comma 140 2" xfId="675" xr:uid="{1CAD1BAC-E4E4-4FD3-8315-5F01DE701FB5}"/>
    <cellStyle name="Comma 141" xfId="78" xr:uid="{00000000-0005-0000-0000-00004D000000}"/>
    <cellStyle name="Comma 141 2" xfId="676" xr:uid="{8373B800-124E-4210-8720-96CCF2FCEBD2}"/>
    <cellStyle name="Comma 142" xfId="79" xr:uid="{00000000-0005-0000-0000-00004E000000}"/>
    <cellStyle name="Comma 142 2" xfId="677" xr:uid="{920E1A14-A18A-4A61-9525-779BDE6DF9C5}"/>
    <cellStyle name="Comma 143" xfId="80" xr:uid="{00000000-0005-0000-0000-00004F000000}"/>
    <cellStyle name="Comma 143 2" xfId="678" xr:uid="{69ABBE9C-18DE-46EE-8D0B-16D9F9BF4BB9}"/>
    <cellStyle name="Comma 144" xfId="81" xr:uid="{00000000-0005-0000-0000-000050000000}"/>
    <cellStyle name="Comma 144 2" xfId="679" xr:uid="{990A965B-CBA4-40CB-A0E5-C866C362A9B2}"/>
    <cellStyle name="Comma 145" xfId="82" xr:uid="{00000000-0005-0000-0000-000051000000}"/>
    <cellStyle name="Comma 145 2" xfId="680" xr:uid="{09D01106-0508-4871-A741-DB64B944E239}"/>
    <cellStyle name="Comma 146" xfId="83" xr:uid="{00000000-0005-0000-0000-000052000000}"/>
    <cellStyle name="Comma 146 2" xfId="681" xr:uid="{8D25A01E-30BF-4FCC-A76D-7FDF17C41496}"/>
    <cellStyle name="Comma 147" xfId="84" xr:uid="{00000000-0005-0000-0000-000053000000}"/>
    <cellStyle name="Comma 147 2" xfId="682" xr:uid="{8AFFC473-C365-41DE-9A70-06C70BAD28ED}"/>
    <cellStyle name="Comma 148" xfId="85" xr:uid="{00000000-0005-0000-0000-000054000000}"/>
    <cellStyle name="Comma 148 2" xfId="683" xr:uid="{4D9178B2-C458-4A81-9773-8B04F8CD8831}"/>
    <cellStyle name="Comma 149" xfId="86" xr:uid="{00000000-0005-0000-0000-000055000000}"/>
    <cellStyle name="Comma 149 2" xfId="684" xr:uid="{76605C5C-2A25-43B6-A634-33A2634BE7EC}"/>
    <cellStyle name="Comma 15" xfId="87" xr:uid="{00000000-0005-0000-0000-000056000000}"/>
    <cellStyle name="Comma 15 2" xfId="685" xr:uid="{43282880-13AF-4AA0-B495-8904A896271C}"/>
    <cellStyle name="Comma 150" xfId="88" xr:uid="{00000000-0005-0000-0000-000057000000}"/>
    <cellStyle name="Comma 150 2" xfId="686" xr:uid="{032D1E71-DF1E-46E2-AC97-D34E972D1ABB}"/>
    <cellStyle name="Comma 151" xfId="89" xr:uid="{00000000-0005-0000-0000-000058000000}"/>
    <cellStyle name="Comma 151 2" xfId="687" xr:uid="{6EA6CA85-8D54-4475-9B23-2AADD89D77F8}"/>
    <cellStyle name="Comma 152" xfId="90" xr:uid="{00000000-0005-0000-0000-000059000000}"/>
    <cellStyle name="Comma 152 2" xfId="688" xr:uid="{0CA28D14-E3F6-436C-B9C7-23FB69B702B4}"/>
    <cellStyle name="Comma 153" xfId="91" xr:uid="{00000000-0005-0000-0000-00005A000000}"/>
    <cellStyle name="Comma 153 2" xfId="689" xr:uid="{C433AAF9-BF21-4534-991E-CF0A32EB5FE3}"/>
    <cellStyle name="Comma 154" xfId="92" xr:uid="{00000000-0005-0000-0000-00005B000000}"/>
    <cellStyle name="Comma 154 2" xfId="690" xr:uid="{479D5750-9C10-4A8C-B87D-0AF701AC5999}"/>
    <cellStyle name="Comma 155" xfId="93" xr:uid="{00000000-0005-0000-0000-00005C000000}"/>
    <cellStyle name="Comma 155 2" xfId="691" xr:uid="{7474D6C8-05CC-4482-8C39-27461ED364AC}"/>
    <cellStyle name="Comma 156" xfId="94" xr:uid="{00000000-0005-0000-0000-00005D000000}"/>
    <cellStyle name="Comma 156 2" xfId="692" xr:uid="{397BA011-8E1E-457B-B786-2B6000E548EE}"/>
    <cellStyle name="Comma 157" xfId="95" xr:uid="{00000000-0005-0000-0000-00005E000000}"/>
    <cellStyle name="Comma 157 2" xfId="693" xr:uid="{FBE85ECF-8409-4032-9B63-9C9A292D82EC}"/>
    <cellStyle name="Comma 158" xfId="96" xr:uid="{00000000-0005-0000-0000-00005F000000}"/>
    <cellStyle name="Comma 158 2" xfId="694" xr:uid="{FB1F057E-6CDA-45B8-A5C8-29C1F31039A9}"/>
    <cellStyle name="Comma 159" xfId="97" xr:uid="{00000000-0005-0000-0000-000060000000}"/>
    <cellStyle name="Comma 159 2" xfId="695" xr:uid="{06380587-A04C-42FB-8BF9-ABC42DA60702}"/>
    <cellStyle name="Comma 16" xfId="98" xr:uid="{00000000-0005-0000-0000-000061000000}"/>
    <cellStyle name="Comma 16 2" xfId="696" xr:uid="{8A7825F3-92AA-4787-ABC5-E9EB4EE74566}"/>
    <cellStyle name="Comma 160" xfId="99" xr:uid="{00000000-0005-0000-0000-000062000000}"/>
    <cellStyle name="Comma 160 2" xfId="697" xr:uid="{0E5D35DE-75EB-48D6-96A2-24B0A957E089}"/>
    <cellStyle name="Comma 161" xfId="100" xr:uid="{00000000-0005-0000-0000-000063000000}"/>
    <cellStyle name="Comma 161 2" xfId="698" xr:uid="{30D118BA-BEB6-4FD9-AFEA-F353B365A9AF}"/>
    <cellStyle name="Comma 162" xfId="101" xr:uid="{00000000-0005-0000-0000-000064000000}"/>
    <cellStyle name="Comma 162 2" xfId="699" xr:uid="{92A8A39C-E0CA-4959-91F8-F34C0210C9CA}"/>
    <cellStyle name="Comma 163" xfId="102" xr:uid="{00000000-0005-0000-0000-000065000000}"/>
    <cellStyle name="Comma 163 2" xfId="700" xr:uid="{E27ED580-485E-47A1-8718-04A300D1E980}"/>
    <cellStyle name="Comma 164" xfId="103" xr:uid="{00000000-0005-0000-0000-000066000000}"/>
    <cellStyle name="Comma 164 2" xfId="701" xr:uid="{DB960741-2387-4791-B88D-F74DECD200F9}"/>
    <cellStyle name="Comma 165" xfId="104" xr:uid="{00000000-0005-0000-0000-000067000000}"/>
    <cellStyle name="Comma 165 2" xfId="702" xr:uid="{E8F7A850-97A2-4878-8AA6-ADE963E7D1F5}"/>
    <cellStyle name="Comma 166" xfId="105" xr:uid="{00000000-0005-0000-0000-000068000000}"/>
    <cellStyle name="Comma 166 2" xfId="703" xr:uid="{14C0EFBE-5F33-4C28-AE09-4F4A542AF9C7}"/>
    <cellStyle name="Comma 167" xfId="106" xr:uid="{00000000-0005-0000-0000-000069000000}"/>
    <cellStyle name="Comma 167 2" xfId="704" xr:uid="{9D7BA108-4D94-47B3-A6AE-D9A2B7C74DCC}"/>
    <cellStyle name="Comma 168" xfId="107" xr:uid="{00000000-0005-0000-0000-00006A000000}"/>
    <cellStyle name="Comma 168 2" xfId="705" xr:uid="{0CCDC776-8C23-4F42-BB65-EAD3BAD033E0}"/>
    <cellStyle name="Comma 169" xfId="108" xr:uid="{00000000-0005-0000-0000-00006B000000}"/>
    <cellStyle name="Comma 169 2" xfId="706" xr:uid="{4C9611CF-AC9B-47A2-A4BA-357627C5808B}"/>
    <cellStyle name="Comma 17" xfId="109" xr:uid="{00000000-0005-0000-0000-00006C000000}"/>
    <cellStyle name="Comma 17 2" xfId="707" xr:uid="{1E19DE38-FFFA-4B44-B85E-86D355D6782D}"/>
    <cellStyle name="Comma 170" xfId="110" xr:uid="{00000000-0005-0000-0000-00006D000000}"/>
    <cellStyle name="Comma 170 2" xfId="708" xr:uid="{1A0C8269-33F5-4401-A01D-74DC3F36DDCB}"/>
    <cellStyle name="Comma 171" xfId="111" xr:uid="{00000000-0005-0000-0000-00006E000000}"/>
    <cellStyle name="Comma 171 2" xfId="709" xr:uid="{68F59D0B-8FEB-4E81-9BD6-B037BC829EB1}"/>
    <cellStyle name="Comma 172" xfId="112" xr:uid="{00000000-0005-0000-0000-00006F000000}"/>
    <cellStyle name="Comma 172 2" xfId="710" xr:uid="{F66271D0-3F91-4E28-8221-4815DCB34D92}"/>
    <cellStyle name="Comma 173" xfId="113" xr:uid="{00000000-0005-0000-0000-000070000000}"/>
    <cellStyle name="Comma 173 2" xfId="711" xr:uid="{FF8763B0-4446-406E-BE2A-E9B3B3166DF3}"/>
    <cellStyle name="Comma 174" xfId="114" xr:uid="{00000000-0005-0000-0000-000071000000}"/>
    <cellStyle name="Comma 174 2" xfId="712" xr:uid="{6468118D-0FE8-4EAF-B096-D943E2D50F5D}"/>
    <cellStyle name="Comma 175" xfId="115" xr:uid="{00000000-0005-0000-0000-000072000000}"/>
    <cellStyle name="Comma 175 2" xfId="713" xr:uid="{BB4433A4-D057-4377-B169-A992C0FF3219}"/>
    <cellStyle name="Comma 176" xfId="116" xr:uid="{00000000-0005-0000-0000-000073000000}"/>
    <cellStyle name="Comma 176 2" xfId="714" xr:uid="{8EB48189-AC69-494F-B17D-D4A0CDD9A442}"/>
    <cellStyle name="Comma 177" xfId="117" xr:uid="{00000000-0005-0000-0000-000074000000}"/>
    <cellStyle name="Comma 177 2" xfId="715" xr:uid="{90BDACDD-5CCD-40B7-B8D9-0DA1EBB86D76}"/>
    <cellStyle name="Comma 178" xfId="118" xr:uid="{00000000-0005-0000-0000-000075000000}"/>
    <cellStyle name="Comma 178 2" xfId="716" xr:uid="{76BB874F-A1AF-45D5-9411-66E0F7F8A794}"/>
    <cellStyle name="Comma 179" xfId="119" xr:uid="{00000000-0005-0000-0000-000076000000}"/>
    <cellStyle name="Comma 179 2" xfId="717" xr:uid="{AA3DA7DA-A3AE-4E2C-9EFF-68F3139D77EC}"/>
    <cellStyle name="Comma 18" xfId="120" xr:uid="{00000000-0005-0000-0000-000077000000}"/>
    <cellStyle name="Comma 18 2" xfId="718" xr:uid="{5B84BA52-363A-4182-84A9-0B793F289E82}"/>
    <cellStyle name="Comma 180" xfId="121" xr:uid="{00000000-0005-0000-0000-000078000000}"/>
    <cellStyle name="Comma 180 2" xfId="719" xr:uid="{294BBE80-155C-489C-B69D-8A70391BD101}"/>
    <cellStyle name="Comma 181" xfId="122" xr:uid="{00000000-0005-0000-0000-000079000000}"/>
    <cellStyle name="Comma 181 2" xfId="720" xr:uid="{3AF5738B-0276-41C9-B638-2BF449FB5C3C}"/>
    <cellStyle name="Comma 182" xfId="123" xr:uid="{00000000-0005-0000-0000-00007A000000}"/>
    <cellStyle name="Comma 182 2" xfId="721" xr:uid="{C6B79DD0-83B2-4652-964E-B2E9FA0E0CF7}"/>
    <cellStyle name="Comma 183" xfId="124" xr:uid="{00000000-0005-0000-0000-00007B000000}"/>
    <cellStyle name="Comma 183 2" xfId="722" xr:uid="{EFAE4A3A-538F-46D8-BFDF-18B138849CE1}"/>
    <cellStyle name="Comma 184" xfId="125" xr:uid="{00000000-0005-0000-0000-00007C000000}"/>
    <cellStyle name="Comma 184 2" xfId="723" xr:uid="{D37BF555-61D0-4409-A715-BB4F93C10E37}"/>
    <cellStyle name="Comma 185" xfId="126" xr:uid="{00000000-0005-0000-0000-00007D000000}"/>
    <cellStyle name="Comma 185 2" xfId="724" xr:uid="{28420234-9582-4904-B422-C8484F363DDB}"/>
    <cellStyle name="Comma 186" xfId="127" xr:uid="{00000000-0005-0000-0000-00007E000000}"/>
    <cellStyle name="Comma 186 2" xfId="725" xr:uid="{DEA0B7E8-85B7-4068-8747-64E2F7A3A80C}"/>
    <cellStyle name="Comma 187" xfId="128" xr:uid="{00000000-0005-0000-0000-00007F000000}"/>
    <cellStyle name="Comma 187 2" xfId="726" xr:uid="{ABF23F38-2E90-4679-919E-5E75DDE77FA3}"/>
    <cellStyle name="Comma 188" xfId="129" xr:uid="{00000000-0005-0000-0000-000080000000}"/>
    <cellStyle name="Comma 188 2" xfId="727" xr:uid="{B3397AB7-5428-4B65-8CDC-578598B09597}"/>
    <cellStyle name="Comma 189" xfId="130" xr:uid="{00000000-0005-0000-0000-000081000000}"/>
    <cellStyle name="Comma 189 2" xfId="728" xr:uid="{EDCAEB51-3DE0-44ED-AEB1-6E2BD39C04F6}"/>
    <cellStyle name="Comma 19" xfId="131" xr:uid="{00000000-0005-0000-0000-000082000000}"/>
    <cellStyle name="Comma 19 2" xfId="729" xr:uid="{D706B48D-9DB3-46A2-8D79-4D5C34C4EF73}"/>
    <cellStyle name="Comma 190" xfId="132" xr:uid="{00000000-0005-0000-0000-000083000000}"/>
    <cellStyle name="Comma 190 2" xfId="730" xr:uid="{CDF69F6E-F31E-4DA4-A028-B982DCC466D2}"/>
    <cellStyle name="Comma 191" xfId="133" xr:uid="{00000000-0005-0000-0000-000084000000}"/>
    <cellStyle name="Comma 191 2" xfId="731" xr:uid="{1BE28B52-FFD4-4919-A70F-CDC039D6DB75}"/>
    <cellStyle name="Comma 192" xfId="134" xr:uid="{00000000-0005-0000-0000-000085000000}"/>
    <cellStyle name="Comma 192 2" xfId="732" xr:uid="{2E7C6C2D-0A94-4507-B394-F43654BD5422}"/>
    <cellStyle name="Comma 193" xfId="135" xr:uid="{00000000-0005-0000-0000-000086000000}"/>
    <cellStyle name="Comma 193 2" xfId="733" xr:uid="{2C3E9640-CF02-4010-A0A4-EF59F2668544}"/>
    <cellStyle name="Comma 194" xfId="136" xr:uid="{00000000-0005-0000-0000-000087000000}"/>
    <cellStyle name="Comma 194 2" xfId="734" xr:uid="{0138E0D0-6029-4EE5-A6E6-DC760025B403}"/>
    <cellStyle name="Comma 195" xfId="137" xr:uid="{00000000-0005-0000-0000-000088000000}"/>
    <cellStyle name="Comma 195 2" xfId="735" xr:uid="{BFC98A7D-536E-47B4-BC6D-CA48F5C7A34A}"/>
    <cellStyle name="Comma 196" xfId="138" xr:uid="{00000000-0005-0000-0000-000089000000}"/>
    <cellStyle name="Comma 196 2" xfId="736" xr:uid="{EAB47EE4-1C6C-4D20-AA21-0F3C9AE27C1E}"/>
    <cellStyle name="Comma 197" xfId="139" xr:uid="{00000000-0005-0000-0000-00008A000000}"/>
    <cellStyle name="Comma 197 2" xfId="737" xr:uid="{92AA9221-E54B-4E58-B9AE-D0391A24B0BD}"/>
    <cellStyle name="Comma 198" xfId="140" xr:uid="{00000000-0005-0000-0000-00008B000000}"/>
    <cellStyle name="Comma 198 2" xfId="738" xr:uid="{C0579860-0891-434A-AD81-F05E512D3A77}"/>
    <cellStyle name="Comma 199" xfId="141" xr:uid="{00000000-0005-0000-0000-00008C000000}"/>
    <cellStyle name="Comma 199 2" xfId="739" xr:uid="{2B607A7D-9280-476B-9DB2-5F06B1BFA3DA}"/>
    <cellStyle name="Comma 2" xfId="142" xr:uid="{00000000-0005-0000-0000-00008D000000}"/>
    <cellStyle name="Comma 2 2" xfId="740" xr:uid="{BE80605E-7C3E-4261-9912-01D96A398034}"/>
    <cellStyle name="Comma 20" xfId="143" xr:uid="{00000000-0005-0000-0000-00008E000000}"/>
    <cellStyle name="Comma 20 2" xfId="741" xr:uid="{813E1A8F-754A-43D1-A857-D232B4A643A7}"/>
    <cellStyle name="Comma 200" xfId="144" xr:uid="{00000000-0005-0000-0000-00008F000000}"/>
    <cellStyle name="Comma 200 2" xfId="742" xr:uid="{D80D2F0A-1282-4699-A1CF-CB612309F29E}"/>
    <cellStyle name="Comma 201" xfId="145" xr:uid="{00000000-0005-0000-0000-000090000000}"/>
    <cellStyle name="Comma 201 2" xfId="743" xr:uid="{68E26B7C-E7D9-436B-8F14-AA821A270514}"/>
    <cellStyle name="Comma 202" xfId="146" xr:uid="{00000000-0005-0000-0000-000091000000}"/>
    <cellStyle name="Comma 202 2" xfId="744" xr:uid="{ACFEEC92-5A13-4430-BD1B-4EB076C44C95}"/>
    <cellStyle name="Comma 203" xfId="147" xr:uid="{00000000-0005-0000-0000-000092000000}"/>
    <cellStyle name="Comma 203 2" xfId="745" xr:uid="{DFEDCCCD-DDD2-4CCE-924B-17662711D6A3}"/>
    <cellStyle name="Comma 204" xfId="148" xr:uid="{00000000-0005-0000-0000-000093000000}"/>
    <cellStyle name="Comma 204 2" xfId="746" xr:uid="{AB4B09A5-8AAB-4695-BF9C-5384A45693C5}"/>
    <cellStyle name="Comma 205" xfId="149" xr:uid="{00000000-0005-0000-0000-000094000000}"/>
    <cellStyle name="Comma 205 2" xfId="747" xr:uid="{C7AF3D74-3615-4AB0-B63A-1A7D70FBE035}"/>
    <cellStyle name="Comma 206" xfId="150" xr:uid="{00000000-0005-0000-0000-000095000000}"/>
    <cellStyle name="Comma 206 2" xfId="748" xr:uid="{F23C6538-AEA6-43B7-BDC0-1D4BF252FE77}"/>
    <cellStyle name="Comma 207" xfId="151" xr:uid="{00000000-0005-0000-0000-000096000000}"/>
    <cellStyle name="Comma 207 2" xfId="749" xr:uid="{52ADDF52-E995-4753-897B-769709F73BB0}"/>
    <cellStyle name="Comma 208" xfId="152" xr:uid="{00000000-0005-0000-0000-000097000000}"/>
    <cellStyle name="Comma 208 2" xfId="750" xr:uid="{87123054-1C90-40B7-B71F-4E0987DC2C68}"/>
    <cellStyle name="Comma 209" xfId="153" xr:uid="{00000000-0005-0000-0000-000098000000}"/>
    <cellStyle name="Comma 209 2" xfId="751" xr:uid="{F6EB8417-EB0F-4463-8A6B-8D9F76537E24}"/>
    <cellStyle name="Comma 21" xfId="154" xr:uid="{00000000-0005-0000-0000-000099000000}"/>
    <cellStyle name="Comma 21 2" xfId="752" xr:uid="{963395AE-FE4C-4EC2-9F9C-686EE855404D}"/>
    <cellStyle name="Comma 210" xfId="155" xr:uid="{00000000-0005-0000-0000-00009A000000}"/>
    <cellStyle name="Comma 210 2" xfId="753" xr:uid="{261409D9-B74B-42E9-9CE9-68A96590A6F3}"/>
    <cellStyle name="Comma 211" xfId="156" xr:uid="{00000000-0005-0000-0000-00009B000000}"/>
    <cellStyle name="Comma 211 2" xfId="754" xr:uid="{BD7B94D5-652B-48BD-934C-474F06304DBD}"/>
    <cellStyle name="Comma 212" xfId="157" xr:uid="{00000000-0005-0000-0000-00009C000000}"/>
    <cellStyle name="Comma 212 2" xfId="755" xr:uid="{C43D1A43-BB28-42F8-BDD3-A883516EB5C9}"/>
    <cellStyle name="Comma 213" xfId="158" xr:uid="{00000000-0005-0000-0000-00009D000000}"/>
    <cellStyle name="Comma 213 2" xfId="756" xr:uid="{6BC031F1-715D-420C-8D5E-BC14ABFF35E2}"/>
    <cellStyle name="Comma 214" xfId="159" xr:uid="{00000000-0005-0000-0000-00009E000000}"/>
    <cellStyle name="Comma 214 2" xfId="757" xr:uid="{D43162EE-081A-4636-BABB-4A19BD8D8039}"/>
    <cellStyle name="Comma 215" xfId="160" xr:uid="{00000000-0005-0000-0000-00009F000000}"/>
    <cellStyle name="Comma 215 2" xfId="758" xr:uid="{6BF8B24D-81C0-4E78-B991-937A48B21316}"/>
    <cellStyle name="Comma 216" xfId="161" xr:uid="{00000000-0005-0000-0000-0000A0000000}"/>
    <cellStyle name="Comma 216 2" xfId="759" xr:uid="{911E8578-3F3E-4135-96E1-167C08325247}"/>
    <cellStyle name="Comma 217" xfId="162" xr:uid="{00000000-0005-0000-0000-0000A1000000}"/>
    <cellStyle name="Comma 217 2" xfId="760" xr:uid="{B2BFFC7C-DB79-48EB-A866-5285F4DF1473}"/>
    <cellStyle name="Comma 218" xfId="163" xr:uid="{00000000-0005-0000-0000-0000A2000000}"/>
    <cellStyle name="Comma 218 2" xfId="761" xr:uid="{159B4681-AFE8-40B8-BA94-F4F0ABFCEEC9}"/>
    <cellStyle name="Comma 219" xfId="164" xr:uid="{00000000-0005-0000-0000-0000A3000000}"/>
    <cellStyle name="Comma 219 2" xfId="762" xr:uid="{B68145D6-41F2-4AD4-AB9D-E53DAAF3A106}"/>
    <cellStyle name="Comma 22" xfId="165" xr:uid="{00000000-0005-0000-0000-0000A4000000}"/>
    <cellStyle name="Comma 22 2" xfId="763" xr:uid="{23B99887-EB8C-4EF2-933A-B4A3192B09F7}"/>
    <cellStyle name="Comma 220" xfId="166" xr:uid="{00000000-0005-0000-0000-0000A5000000}"/>
    <cellStyle name="Comma 220 2" xfId="764" xr:uid="{8D441BB3-6FD8-4A84-A20D-78014DE88A60}"/>
    <cellStyle name="Comma 221" xfId="167" xr:uid="{00000000-0005-0000-0000-0000A6000000}"/>
    <cellStyle name="Comma 221 2" xfId="765" xr:uid="{EB386289-4C5E-48E5-8728-B28EC99BF2E5}"/>
    <cellStyle name="Comma 222" xfId="168" xr:uid="{00000000-0005-0000-0000-0000A7000000}"/>
    <cellStyle name="Comma 222 2" xfId="766" xr:uid="{E322A647-7D86-4F0C-9762-66D51A8CB68A}"/>
    <cellStyle name="Comma 223" xfId="169" xr:uid="{00000000-0005-0000-0000-0000A8000000}"/>
    <cellStyle name="Comma 223 2" xfId="767" xr:uid="{D33F852B-3938-4F4B-880F-352686672DD9}"/>
    <cellStyle name="Comma 23" xfId="170" xr:uid="{00000000-0005-0000-0000-0000A9000000}"/>
    <cellStyle name="Comma 23 2" xfId="768" xr:uid="{2EB9AE71-538D-4127-B230-3B4F217C3A7F}"/>
    <cellStyle name="Comma 24" xfId="171" xr:uid="{00000000-0005-0000-0000-0000AA000000}"/>
    <cellStyle name="Comma 24 2" xfId="769" xr:uid="{ACCC6228-012A-4F0C-B32B-631EB96E2068}"/>
    <cellStyle name="Comma 25" xfId="172" xr:uid="{00000000-0005-0000-0000-0000AB000000}"/>
    <cellStyle name="Comma 25 2" xfId="770" xr:uid="{42BDA3CE-8995-4E79-A7FA-CD8C3E053595}"/>
    <cellStyle name="Comma 26" xfId="173" xr:uid="{00000000-0005-0000-0000-0000AC000000}"/>
    <cellStyle name="Comma 26 2" xfId="771" xr:uid="{B2C057CC-B261-445E-B59C-FAFA8ADD6F2D}"/>
    <cellStyle name="Comma 27" xfId="174" xr:uid="{00000000-0005-0000-0000-0000AD000000}"/>
    <cellStyle name="Comma 27 2" xfId="772" xr:uid="{3D93F2BF-CFD3-4EE0-9D70-2DE26A4FA860}"/>
    <cellStyle name="Comma 28" xfId="175" xr:uid="{00000000-0005-0000-0000-0000AE000000}"/>
    <cellStyle name="Comma 28 2" xfId="773" xr:uid="{79ACEE8B-2FBE-4314-9C9E-A5C3572D4289}"/>
    <cellStyle name="Comma 29" xfId="176" xr:uid="{00000000-0005-0000-0000-0000AF000000}"/>
    <cellStyle name="Comma 29 2" xfId="774" xr:uid="{8E495965-455A-4588-9194-F078771EFF1B}"/>
    <cellStyle name="Comma 3" xfId="177" xr:uid="{00000000-0005-0000-0000-0000B0000000}"/>
    <cellStyle name="Comma 3 2" xfId="775" xr:uid="{4E328B91-6471-4E63-A572-6EC1C1E56057}"/>
    <cellStyle name="Comma 30" xfId="178" xr:uid="{00000000-0005-0000-0000-0000B1000000}"/>
    <cellStyle name="Comma 30 2" xfId="776" xr:uid="{CF2578C6-5F74-4482-96D7-725DB5831ACD}"/>
    <cellStyle name="Comma 31" xfId="179" xr:uid="{00000000-0005-0000-0000-0000B2000000}"/>
    <cellStyle name="Comma 31 2" xfId="777" xr:uid="{17D4A2E5-C648-46FE-B854-339C3DC98C72}"/>
    <cellStyle name="Comma 32" xfId="180" xr:uid="{00000000-0005-0000-0000-0000B3000000}"/>
    <cellStyle name="Comma 32 2" xfId="778" xr:uid="{B766F3E0-0ABC-4B33-9D10-5EA235E8BEE3}"/>
    <cellStyle name="Comma 33" xfId="181" xr:uid="{00000000-0005-0000-0000-0000B4000000}"/>
    <cellStyle name="Comma 33 2" xfId="779" xr:uid="{B3749481-ACA1-4558-B888-0131B4BAB664}"/>
    <cellStyle name="Comma 34" xfId="182" xr:uid="{00000000-0005-0000-0000-0000B5000000}"/>
    <cellStyle name="Comma 34 2" xfId="780" xr:uid="{6A989E64-EA43-46BA-A4B9-DA9CB161C848}"/>
    <cellStyle name="Comma 35" xfId="183" xr:uid="{00000000-0005-0000-0000-0000B6000000}"/>
    <cellStyle name="Comma 35 2" xfId="781" xr:uid="{626E6E46-0986-4275-B46C-3033F3799903}"/>
    <cellStyle name="Comma 36" xfId="184" xr:uid="{00000000-0005-0000-0000-0000B7000000}"/>
    <cellStyle name="Comma 36 2" xfId="782" xr:uid="{60E62602-18E2-4A27-8CB4-EBD2101420DB}"/>
    <cellStyle name="Comma 37" xfId="185" xr:uid="{00000000-0005-0000-0000-0000B8000000}"/>
    <cellStyle name="Comma 37 2" xfId="783" xr:uid="{E84EC2C2-47EA-49C5-8313-9F0458589ADD}"/>
    <cellStyle name="Comma 38" xfId="186" xr:uid="{00000000-0005-0000-0000-0000B9000000}"/>
    <cellStyle name="Comma 38 2" xfId="784" xr:uid="{D5BA4C82-9F98-4C4F-BC97-BFDFB48CD433}"/>
    <cellStyle name="Comma 39" xfId="187" xr:uid="{00000000-0005-0000-0000-0000BA000000}"/>
    <cellStyle name="Comma 39 2" xfId="785" xr:uid="{4676CCC2-16F8-40B9-A3BA-D148F210745B}"/>
    <cellStyle name="Comma 4" xfId="188" xr:uid="{00000000-0005-0000-0000-0000BB000000}"/>
    <cellStyle name="Comma 4 2" xfId="786" xr:uid="{E059016D-B274-4972-BF39-08FFCA569E78}"/>
    <cellStyle name="Comma 40" xfId="189" xr:uid="{00000000-0005-0000-0000-0000BC000000}"/>
    <cellStyle name="Comma 40 2" xfId="787" xr:uid="{8999B547-C22D-4AE9-9632-310A6F663ADC}"/>
    <cellStyle name="Comma 41" xfId="190" xr:uid="{00000000-0005-0000-0000-0000BD000000}"/>
    <cellStyle name="Comma 41 2" xfId="788" xr:uid="{BC4BA3C5-F59B-4C5F-9C6F-802C15BFB7D8}"/>
    <cellStyle name="Comma 42" xfId="191" xr:uid="{00000000-0005-0000-0000-0000BE000000}"/>
    <cellStyle name="Comma 42 2" xfId="789" xr:uid="{6481890E-E791-47B8-9542-D713DA372F93}"/>
    <cellStyle name="Comma 43" xfId="192" xr:uid="{00000000-0005-0000-0000-0000BF000000}"/>
    <cellStyle name="Comma 43 2" xfId="790" xr:uid="{FDF4566B-C8ED-4AEE-BF6C-697A4111FF06}"/>
    <cellStyle name="Comma 44" xfId="193" xr:uid="{00000000-0005-0000-0000-0000C0000000}"/>
    <cellStyle name="Comma 44 2" xfId="791" xr:uid="{FFEB8F54-94BF-4F5E-9DAB-F5DB431D6E42}"/>
    <cellStyle name="Comma 45" xfId="194" xr:uid="{00000000-0005-0000-0000-0000C1000000}"/>
    <cellStyle name="Comma 45 2" xfId="792" xr:uid="{4887FFD2-D383-4CD8-B569-7501765E8DD7}"/>
    <cellStyle name="Comma 46" xfId="195" xr:uid="{00000000-0005-0000-0000-0000C2000000}"/>
    <cellStyle name="Comma 46 2" xfId="793" xr:uid="{8B7B3B87-ED0F-4FAC-831D-0C4AC2268D8F}"/>
    <cellStyle name="Comma 47" xfId="196" xr:uid="{00000000-0005-0000-0000-0000C3000000}"/>
    <cellStyle name="Comma 47 2" xfId="794" xr:uid="{CB6C7526-7708-4836-A13E-3AD318ED0316}"/>
    <cellStyle name="Comma 48" xfId="197" xr:uid="{00000000-0005-0000-0000-0000C4000000}"/>
    <cellStyle name="Comma 48 2" xfId="795" xr:uid="{326ED3A0-9A77-4308-8CF5-7E49BE709CA2}"/>
    <cellStyle name="Comma 49" xfId="198" xr:uid="{00000000-0005-0000-0000-0000C5000000}"/>
    <cellStyle name="Comma 49 2" xfId="796" xr:uid="{99E26B16-5D48-43EB-BF05-BD7FDC4D4477}"/>
    <cellStyle name="Comma 5" xfId="199" xr:uid="{00000000-0005-0000-0000-0000C6000000}"/>
    <cellStyle name="Comma 5 2" xfId="797" xr:uid="{7F611798-D672-48FD-9387-8EF5E8F0F398}"/>
    <cellStyle name="Comma 50" xfId="200" xr:uid="{00000000-0005-0000-0000-0000C7000000}"/>
    <cellStyle name="Comma 50 2" xfId="798" xr:uid="{7C2665EB-8A54-4694-800F-4EEA54C21347}"/>
    <cellStyle name="Comma 51" xfId="201" xr:uid="{00000000-0005-0000-0000-0000C8000000}"/>
    <cellStyle name="Comma 51 2" xfId="799" xr:uid="{B6658E5C-6E0C-4958-91A2-71D37E8174D9}"/>
    <cellStyle name="Comma 52" xfId="202" xr:uid="{00000000-0005-0000-0000-0000C9000000}"/>
    <cellStyle name="Comma 52 2" xfId="800" xr:uid="{49F3F124-BC01-4B07-AAE5-C8A8E51A011B}"/>
    <cellStyle name="Comma 53" xfId="203" xr:uid="{00000000-0005-0000-0000-0000CA000000}"/>
    <cellStyle name="Comma 53 2" xfId="801" xr:uid="{E38F64E4-0B38-4032-ADCD-0D978551D17E}"/>
    <cellStyle name="Comma 54" xfId="204" xr:uid="{00000000-0005-0000-0000-0000CB000000}"/>
    <cellStyle name="Comma 54 2" xfId="802" xr:uid="{2858BB40-B770-4ED8-B0F3-417CD5D25A08}"/>
    <cellStyle name="Comma 55" xfId="205" xr:uid="{00000000-0005-0000-0000-0000CC000000}"/>
    <cellStyle name="Comma 55 2" xfId="803" xr:uid="{9D2809BE-9C3D-49D0-AF48-D793B6423A85}"/>
    <cellStyle name="Comma 56" xfId="206" xr:uid="{00000000-0005-0000-0000-0000CD000000}"/>
    <cellStyle name="Comma 56 2" xfId="804" xr:uid="{A9EFC3ED-3208-4A8C-A279-6316F6F47F78}"/>
    <cellStyle name="Comma 57" xfId="207" xr:uid="{00000000-0005-0000-0000-0000CE000000}"/>
    <cellStyle name="Comma 57 2" xfId="805" xr:uid="{D8EF2150-3A3F-464F-B151-29242A185F63}"/>
    <cellStyle name="Comma 58" xfId="208" xr:uid="{00000000-0005-0000-0000-0000CF000000}"/>
    <cellStyle name="Comma 58 2" xfId="806" xr:uid="{2582AA14-EC3E-4C37-88D7-570B7A532351}"/>
    <cellStyle name="Comma 59" xfId="209" xr:uid="{00000000-0005-0000-0000-0000D0000000}"/>
    <cellStyle name="Comma 59 2" xfId="807" xr:uid="{AB18044B-82AE-4171-9A91-6BE2605B39B3}"/>
    <cellStyle name="Comma 6" xfId="210" xr:uid="{00000000-0005-0000-0000-0000D1000000}"/>
    <cellStyle name="Comma 6 2" xfId="808" xr:uid="{691FEF59-5F89-4661-AA30-5A8BD22C4011}"/>
    <cellStyle name="Comma 60" xfId="211" xr:uid="{00000000-0005-0000-0000-0000D2000000}"/>
    <cellStyle name="Comma 60 2" xfId="809" xr:uid="{430062DD-5516-4B9C-A93E-6F557296C7AE}"/>
    <cellStyle name="Comma 61" xfId="212" xr:uid="{00000000-0005-0000-0000-0000D3000000}"/>
    <cellStyle name="Comma 61 2" xfId="810" xr:uid="{841FE205-3F60-4117-99EA-F9BBA58265D4}"/>
    <cellStyle name="Comma 62" xfId="213" xr:uid="{00000000-0005-0000-0000-0000D4000000}"/>
    <cellStyle name="Comma 62 2" xfId="811" xr:uid="{52FD890B-4900-4CDA-B529-C26B7051A843}"/>
    <cellStyle name="Comma 63" xfId="214" xr:uid="{00000000-0005-0000-0000-0000D5000000}"/>
    <cellStyle name="Comma 63 2" xfId="812" xr:uid="{8CC1504A-14FB-4530-80FC-8829F2943F68}"/>
    <cellStyle name="Comma 64" xfId="215" xr:uid="{00000000-0005-0000-0000-0000D6000000}"/>
    <cellStyle name="Comma 64 2" xfId="813" xr:uid="{7AA8492C-1F45-4898-AC7F-AAF2EC1B8F2A}"/>
    <cellStyle name="Comma 65" xfId="216" xr:uid="{00000000-0005-0000-0000-0000D7000000}"/>
    <cellStyle name="Comma 65 2" xfId="814" xr:uid="{B39D70F9-5552-4B44-B16C-D7240CBA00CA}"/>
    <cellStyle name="Comma 66" xfId="217" xr:uid="{00000000-0005-0000-0000-0000D8000000}"/>
    <cellStyle name="Comma 66 2" xfId="815" xr:uid="{CA6930F4-0B9E-4647-AD79-AE581B022B66}"/>
    <cellStyle name="Comma 67" xfId="218" xr:uid="{00000000-0005-0000-0000-0000D9000000}"/>
    <cellStyle name="Comma 67 2" xfId="816" xr:uid="{B84EB597-9108-4AF3-9C06-C54FB8BD7589}"/>
    <cellStyle name="Comma 68" xfId="219" xr:uid="{00000000-0005-0000-0000-0000DA000000}"/>
    <cellStyle name="Comma 68 2" xfId="817" xr:uid="{3EDAC988-E7DD-45FD-B41E-2FCA0031E342}"/>
    <cellStyle name="Comma 69" xfId="220" xr:uid="{00000000-0005-0000-0000-0000DB000000}"/>
    <cellStyle name="Comma 69 2" xfId="818" xr:uid="{10F50B75-5E92-42D8-BDF1-6EDC0865D3B6}"/>
    <cellStyle name="Comma 7" xfId="221" xr:uid="{00000000-0005-0000-0000-0000DC000000}"/>
    <cellStyle name="Comma 7 2" xfId="819" xr:uid="{A5510495-B5CD-4975-8464-3437256D1F07}"/>
    <cellStyle name="Comma 70" xfId="222" xr:uid="{00000000-0005-0000-0000-0000DD000000}"/>
    <cellStyle name="Comma 70 2" xfId="820" xr:uid="{30E5FD50-2E60-4BD1-8EBA-DD2494C88DEF}"/>
    <cellStyle name="Comma 71" xfId="223" xr:uid="{00000000-0005-0000-0000-0000DE000000}"/>
    <cellStyle name="Comma 71 2" xfId="821" xr:uid="{FE1E9FA1-ED27-4962-9E2B-9FF42EC5DBA3}"/>
    <cellStyle name="Comma 72" xfId="224" xr:uid="{00000000-0005-0000-0000-0000DF000000}"/>
    <cellStyle name="Comma 72 2" xfId="822" xr:uid="{699D16F2-9FF9-4DE1-A5BE-116020BEC619}"/>
    <cellStyle name="Comma 73" xfId="225" xr:uid="{00000000-0005-0000-0000-0000E0000000}"/>
    <cellStyle name="Comma 73 2" xfId="823" xr:uid="{8A512B24-4890-44C4-9A8C-B5C0B5790D10}"/>
    <cellStyle name="Comma 74" xfId="226" xr:uid="{00000000-0005-0000-0000-0000E1000000}"/>
    <cellStyle name="Comma 74 2" xfId="824" xr:uid="{77281818-4479-4D97-AE1C-DA3273B78B9A}"/>
    <cellStyle name="Comma 75" xfId="227" xr:uid="{00000000-0005-0000-0000-0000E2000000}"/>
    <cellStyle name="Comma 75 2" xfId="825" xr:uid="{CA7C826D-D2B4-405D-AAB9-91AC387DBD2A}"/>
    <cellStyle name="Comma 76" xfId="228" xr:uid="{00000000-0005-0000-0000-0000E3000000}"/>
    <cellStyle name="Comma 76 2" xfId="826" xr:uid="{8F240036-435C-4ECE-96EF-08AC309FB4D4}"/>
    <cellStyle name="Comma 77" xfId="229" xr:uid="{00000000-0005-0000-0000-0000E4000000}"/>
    <cellStyle name="Comma 77 2" xfId="827" xr:uid="{0227E5EA-2EDE-41F6-B101-40A755903011}"/>
    <cellStyle name="Comma 78" xfId="230" xr:uid="{00000000-0005-0000-0000-0000E5000000}"/>
    <cellStyle name="Comma 78 2" xfId="828" xr:uid="{1C589192-B66A-412B-95B0-EB225FE2C534}"/>
    <cellStyle name="Comma 79" xfId="231" xr:uid="{00000000-0005-0000-0000-0000E6000000}"/>
    <cellStyle name="Comma 79 2" xfId="829" xr:uid="{8BB7D5D5-688F-4727-839D-27045552C0CE}"/>
    <cellStyle name="Comma 8" xfId="232" xr:uid="{00000000-0005-0000-0000-0000E7000000}"/>
    <cellStyle name="Comma 8 2" xfId="830" xr:uid="{B02289FB-2F29-40CA-9B91-68259DA448D5}"/>
    <cellStyle name="Comma 80" xfId="233" xr:uid="{00000000-0005-0000-0000-0000E8000000}"/>
    <cellStyle name="Comma 80 2" xfId="831" xr:uid="{4F4910BF-4F5F-4BD5-8EAA-B3D97CDFB5C6}"/>
    <cellStyle name="Comma 81" xfId="234" xr:uid="{00000000-0005-0000-0000-0000E9000000}"/>
    <cellStyle name="Comma 81 2" xfId="832" xr:uid="{75B43169-B654-4710-B047-D2AF4DDFA97E}"/>
    <cellStyle name="Comma 82" xfId="235" xr:uid="{00000000-0005-0000-0000-0000EA000000}"/>
    <cellStyle name="Comma 82 2" xfId="833" xr:uid="{7B8283EA-7444-46CD-BCDF-508CAA0ABB69}"/>
    <cellStyle name="Comma 83" xfId="236" xr:uid="{00000000-0005-0000-0000-0000EB000000}"/>
    <cellStyle name="Comma 83 2" xfId="834" xr:uid="{5AA4DFCF-B7D4-45E7-8F1C-452A616FCAD2}"/>
    <cellStyle name="Comma 84" xfId="237" xr:uid="{00000000-0005-0000-0000-0000EC000000}"/>
    <cellStyle name="Comma 84 2" xfId="835" xr:uid="{6A077D18-CAB3-4058-A3CA-8018E16C8B75}"/>
    <cellStyle name="Comma 85" xfId="238" xr:uid="{00000000-0005-0000-0000-0000ED000000}"/>
    <cellStyle name="Comma 85 2" xfId="836" xr:uid="{E7EEBA35-27ED-4ED5-BA3B-13A29D74DF8C}"/>
    <cellStyle name="Comma 86" xfId="239" xr:uid="{00000000-0005-0000-0000-0000EE000000}"/>
    <cellStyle name="Comma 86 2" xfId="837" xr:uid="{6AED3AEE-97B8-4B4E-8374-B8F37521C3BF}"/>
    <cellStyle name="Comma 87" xfId="240" xr:uid="{00000000-0005-0000-0000-0000EF000000}"/>
    <cellStyle name="Comma 87 2" xfId="838" xr:uid="{D60A5066-B145-4D75-BC75-6DAAA6D16343}"/>
    <cellStyle name="Comma 88" xfId="241" xr:uid="{00000000-0005-0000-0000-0000F0000000}"/>
    <cellStyle name="Comma 88 2" xfId="839" xr:uid="{8174B56C-F6A1-46C1-8B4A-38A6B0C614F0}"/>
    <cellStyle name="Comma 89" xfId="242" xr:uid="{00000000-0005-0000-0000-0000F1000000}"/>
    <cellStyle name="Comma 89 2" xfId="840" xr:uid="{5DF3E25F-C393-45CC-A382-3772428E3FE6}"/>
    <cellStyle name="Comma 9" xfId="243" xr:uid="{00000000-0005-0000-0000-0000F2000000}"/>
    <cellStyle name="Comma 9 2" xfId="841" xr:uid="{9B0255A5-0EDB-4559-B7AE-8A10E5CC9DCF}"/>
    <cellStyle name="Comma 90" xfId="244" xr:uid="{00000000-0005-0000-0000-0000F3000000}"/>
    <cellStyle name="Comma 90 2" xfId="842" xr:uid="{B22DF8BC-41C8-4E00-9FB0-D574BBFAE04E}"/>
    <cellStyle name="Comma 91" xfId="245" xr:uid="{00000000-0005-0000-0000-0000F4000000}"/>
    <cellStyle name="Comma 91 2" xfId="843" xr:uid="{264115D1-430F-4829-9D4E-8B961B71B1FE}"/>
    <cellStyle name="Comma 92" xfId="246" xr:uid="{00000000-0005-0000-0000-0000F5000000}"/>
    <cellStyle name="Comma 92 2" xfId="844" xr:uid="{5A010929-5CEA-4788-B374-4D0C7C49FA5B}"/>
    <cellStyle name="Comma 93" xfId="247" xr:uid="{00000000-0005-0000-0000-0000F6000000}"/>
    <cellStyle name="Comma 93 2" xfId="845" xr:uid="{E605C851-C3E2-4D10-9D1F-B0E3761B4873}"/>
    <cellStyle name="Comma 94" xfId="248" xr:uid="{00000000-0005-0000-0000-0000F7000000}"/>
    <cellStyle name="Comma 94 2" xfId="846" xr:uid="{DB2067F1-E2F8-4AF6-A059-4D6E40141DFD}"/>
    <cellStyle name="Comma 95" xfId="249" xr:uid="{00000000-0005-0000-0000-0000F8000000}"/>
    <cellStyle name="Comma 95 2" xfId="847" xr:uid="{5A39EB27-0465-463D-B2F7-8296A4F22E1B}"/>
    <cellStyle name="Comma 96" xfId="250" xr:uid="{00000000-0005-0000-0000-0000F9000000}"/>
    <cellStyle name="Comma 96 2" xfId="848" xr:uid="{617CF27E-7632-437D-8928-AF0334E92655}"/>
    <cellStyle name="Comma 97" xfId="251" xr:uid="{00000000-0005-0000-0000-0000FA000000}"/>
    <cellStyle name="Comma 97 2" xfId="849" xr:uid="{50114242-EC33-41AF-93DD-4A29DCBD4EF7}"/>
    <cellStyle name="Comma 98" xfId="252" xr:uid="{00000000-0005-0000-0000-0000FB000000}"/>
    <cellStyle name="Comma 98 2" xfId="850" xr:uid="{1E4EC34D-3B2B-4575-984B-4D8507BAF423}"/>
    <cellStyle name="Comma 99" xfId="253" xr:uid="{00000000-0005-0000-0000-0000FC000000}"/>
    <cellStyle name="Comma 99 2" xfId="851" xr:uid="{655EA886-7B74-459F-ABFC-841796E5A6FB}"/>
    <cellStyle name="Currency [0] 2" xfId="254" xr:uid="{00000000-0005-0000-0000-0000FD000000}"/>
    <cellStyle name="Currency [0] 2 2" xfId="852" xr:uid="{B48CC2DC-F8BC-4709-AC51-A724E6514BB1}"/>
    <cellStyle name="Currency [0] 3" xfId="255" xr:uid="{00000000-0005-0000-0000-0000FE000000}"/>
    <cellStyle name="Currency [0] 3 2" xfId="853" xr:uid="{27E8C59D-EAA2-4598-ACCF-AEAB8736F439}"/>
    <cellStyle name="Currency [0] 4" xfId="256" xr:uid="{00000000-0005-0000-0000-0000FF000000}"/>
    <cellStyle name="Currency [0] 4 2" xfId="854" xr:uid="{C0244261-4B18-43E9-B6CB-B386F32FBBB3}"/>
    <cellStyle name="Currency [0] 5" xfId="257" xr:uid="{00000000-0005-0000-0000-000000010000}"/>
    <cellStyle name="Currency [0] 5 2" xfId="855" xr:uid="{BBC20672-3B77-4E85-917D-E10985898AA0}"/>
    <cellStyle name="Currency 10" xfId="258" xr:uid="{00000000-0005-0000-0000-000001010000}"/>
    <cellStyle name="Currency 10 2" xfId="856" xr:uid="{A89B0DCF-9ADC-49D9-9AAC-AC81662A487D}"/>
    <cellStyle name="Currency 100" xfId="259" xr:uid="{00000000-0005-0000-0000-000002010000}"/>
    <cellStyle name="Currency 100 2" xfId="857" xr:uid="{C67D6B0D-9162-41CF-A60C-2BA946E3EC2E}"/>
    <cellStyle name="Currency 101" xfId="260" xr:uid="{00000000-0005-0000-0000-000003010000}"/>
    <cellStyle name="Currency 101 2" xfId="858" xr:uid="{E08D7484-E714-4F75-ABCC-F4614F9938F3}"/>
    <cellStyle name="Currency 102" xfId="261" xr:uid="{00000000-0005-0000-0000-000004010000}"/>
    <cellStyle name="Currency 102 2" xfId="859" xr:uid="{EFF768AA-56A6-47FF-8E0C-F69042745164}"/>
    <cellStyle name="Currency 103" xfId="262" xr:uid="{00000000-0005-0000-0000-000005010000}"/>
    <cellStyle name="Currency 103 2" xfId="860" xr:uid="{81D91BA7-7102-4E4E-82C4-F0BF6F48FFA2}"/>
    <cellStyle name="Currency 104" xfId="263" xr:uid="{00000000-0005-0000-0000-000006010000}"/>
    <cellStyle name="Currency 104 2" xfId="861" xr:uid="{A76761A9-D620-4B32-8FF4-5192A873D662}"/>
    <cellStyle name="Currency 105" xfId="264" xr:uid="{00000000-0005-0000-0000-000007010000}"/>
    <cellStyle name="Currency 105 2" xfId="862" xr:uid="{70244A42-13E6-48AF-ACFA-1F5BEB903DE8}"/>
    <cellStyle name="Currency 106" xfId="265" xr:uid="{00000000-0005-0000-0000-000008010000}"/>
    <cellStyle name="Currency 106 2" xfId="863" xr:uid="{E2F7D5E9-81F7-4227-8F53-E4817500B1C1}"/>
    <cellStyle name="Currency 107" xfId="266" xr:uid="{00000000-0005-0000-0000-000009010000}"/>
    <cellStyle name="Currency 107 2" xfId="864" xr:uid="{4F488319-58A2-4E8A-9692-A61C0969A2D7}"/>
    <cellStyle name="Currency 108" xfId="267" xr:uid="{00000000-0005-0000-0000-00000A010000}"/>
    <cellStyle name="Currency 108 2" xfId="865" xr:uid="{FB9DCB1C-10D2-437B-B2B6-AF5815DEC2CF}"/>
    <cellStyle name="Currency 109" xfId="268" xr:uid="{00000000-0005-0000-0000-00000B010000}"/>
    <cellStyle name="Currency 109 2" xfId="866" xr:uid="{E53AF1A4-3AEA-4EF3-A8BF-E43EABC59EBF}"/>
    <cellStyle name="Currency 11" xfId="269" xr:uid="{00000000-0005-0000-0000-00000C010000}"/>
    <cellStyle name="Currency 11 2" xfId="867" xr:uid="{2178FE8A-E6C0-4549-8F78-BBEB59C156C9}"/>
    <cellStyle name="Currency 110" xfId="270" xr:uid="{00000000-0005-0000-0000-00000D010000}"/>
    <cellStyle name="Currency 110 2" xfId="868" xr:uid="{98AA1AB4-7F12-4A5B-B579-1463C8F2BB16}"/>
    <cellStyle name="Currency 111" xfId="271" xr:uid="{00000000-0005-0000-0000-00000E010000}"/>
    <cellStyle name="Currency 111 2" xfId="869" xr:uid="{E2345285-1E3B-470C-843D-53B3D1D1E1CC}"/>
    <cellStyle name="Currency 112" xfId="272" xr:uid="{00000000-0005-0000-0000-00000F010000}"/>
    <cellStyle name="Currency 112 2" xfId="870" xr:uid="{E93688A2-DCE7-4C71-AA56-0CDD16C6C93B}"/>
    <cellStyle name="Currency 113" xfId="273" xr:uid="{00000000-0005-0000-0000-000010010000}"/>
    <cellStyle name="Currency 113 2" xfId="871" xr:uid="{EDF5949E-BC86-4FF8-A4AA-4346B44685D6}"/>
    <cellStyle name="Currency 114" xfId="274" xr:uid="{00000000-0005-0000-0000-000011010000}"/>
    <cellStyle name="Currency 114 2" xfId="872" xr:uid="{6A7AB12A-FA65-4F20-A337-253397EEE57F}"/>
    <cellStyle name="Currency 115" xfId="275" xr:uid="{00000000-0005-0000-0000-000012010000}"/>
    <cellStyle name="Currency 115 2" xfId="873" xr:uid="{0C8A0B50-7BBC-47A6-A2F7-57410F62156D}"/>
    <cellStyle name="Currency 116" xfId="276" xr:uid="{00000000-0005-0000-0000-000013010000}"/>
    <cellStyle name="Currency 116 2" xfId="874" xr:uid="{EE7CF41B-47D1-43D4-8F28-198BB57C9F34}"/>
    <cellStyle name="Currency 117" xfId="277" xr:uid="{00000000-0005-0000-0000-000014010000}"/>
    <cellStyle name="Currency 117 2" xfId="875" xr:uid="{1D3F5C4E-D50D-425E-8FE7-EC0F7545706A}"/>
    <cellStyle name="Currency 118" xfId="278" xr:uid="{00000000-0005-0000-0000-000015010000}"/>
    <cellStyle name="Currency 118 2" xfId="876" xr:uid="{21581F61-0D5C-46CB-8026-DB388DCE9C95}"/>
    <cellStyle name="Currency 119" xfId="279" xr:uid="{00000000-0005-0000-0000-000016010000}"/>
    <cellStyle name="Currency 119 2" xfId="877" xr:uid="{E1401A6A-28D2-4C5F-B00F-1C4550FA6474}"/>
    <cellStyle name="Currency 12" xfId="280" xr:uid="{00000000-0005-0000-0000-000017010000}"/>
    <cellStyle name="Currency 12 2" xfId="878" xr:uid="{2CF55A5D-3E25-4458-95BB-22D9240A1CB1}"/>
    <cellStyle name="Currency 120" xfId="281" xr:uid="{00000000-0005-0000-0000-000018010000}"/>
    <cellStyle name="Currency 120 2" xfId="879" xr:uid="{801BF14A-BCB5-4B29-BCF8-A8D62ADE75F7}"/>
    <cellStyle name="Currency 121" xfId="282" xr:uid="{00000000-0005-0000-0000-000019010000}"/>
    <cellStyle name="Currency 121 2" xfId="880" xr:uid="{D03DA764-4BAF-4AD3-A300-24B645DD8DD6}"/>
    <cellStyle name="Currency 122" xfId="283" xr:uid="{00000000-0005-0000-0000-00001A010000}"/>
    <cellStyle name="Currency 122 2" xfId="881" xr:uid="{41A608D1-177B-4571-8429-FC69B3A7CF50}"/>
    <cellStyle name="Currency 123" xfId="284" xr:uid="{00000000-0005-0000-0000-00001B010000}"/>
    <cellStyle name="Currency 123 2" xfId="882" xr:uid="{1F4F3DBF-BE3F-460D-A431-D55699D0002C}"/>
    <cellStyle name="Currency 124" xfId="285" xr:uid="{00000000-0005-0000-0000-00001C010000}"/>
    <cellStyle name="Currency 124 2" xfId="883" xr:uid="{F512873C-2A7B-4ACC-B333-C951B2F63161}"/>
    <cellStyle name="Currency 125" xfId="286" xr:uid="{00000000-0005-0000-0000-00001D010000}"/>
    <cellStyle name="Currency 125 2" xfId="884" xr:uid="{BFD22E1D-F07E-461E-91F3-98518A59ACB8}"/>
    <cellStyle name="Currency 126" xfId="287" xr:uid="{00000000-0005-0000-0000-00001E010000}"/>
    <cellStyle name="Currency 126 2" xfId="885" xr:uid="{25B3ADD6-88B2-4833-90C0-0F6958F7FBD8}"/>
    <cellStyle name="Currency 127" xfId="288" xr:uid="{00000000-0005-0000-0000-00001F010000}"/>
    <cellStyle name="Currency 127 2" xfId="886" xr:uid="{7058324B-9026-454B-998F-C37013755E31}"/>
    <cellStyle name="Currency 128" xfId="289" xr:uid="{00000000-0005-0000-0000-000020010000}"/>
    <cellStyle name="Currency 128 2" xfId="887" xr:uid="{7FE35D33-E414-4BC1-907B-405F6C680E5D}"/>
    <cellStyle name="Currency 129" xfId="290" xr:uid="{00000000-0005-0000-0000-000021010000}"/>
    <cellStyle name="Currency 129 2" xfId="888" xr:uid="{2054065B-FE38-4169-9FE4-676EB41DD9C0}"/>
    <cellStyle name="Currency 13" xfId="291" xr:uid="{00000000-0005-0000-0000-000022010000}"/>
    <cellStyle name="Currency 13 2" xfId="889" xr:uid="{791CB682-EA9B-4522-9092-BA5BBE802784}"/>
    <cellStyle name="Currency 130" xfId="292" xr:uid="{00000000-0005-0000-0000-000023010000}"/>
    <cellStyle name="Currency 130 2" xfId="890" xr:uid="{C9E18720-927D-49A0-BCFC-AE1E7AEA792F}"/>
    <cellStyle name="Currency 131" xfId="293" xr:uid="{00000000-0005-0000-0000-000024010000}"/>
    <cellStyle name="Currency 131 2" xfId="891" xr:uid="{9C405FFA-78D8-4B76-B6E0-2F94F944F146}"/>
    <cellStyle name="Currency 132" xfId="294" xr:uid="{00000000-0005-0000-0000-000025010000}"/>
    <cellStyle name="Currency 132 2" xfId="892" xr:uid="{054B690C-F203-40D1-AF77-81D57EA93C7F}"/>
    <cellStyle name="Currency 133" xfId="295" xr:uid="{00000000-0005-0000-0000-000026010000}"/>
    <cellStyle name="Currency 133 2" xfId="893" xr:uid="{CE16A1F1-04A8-4286-9591-5DCA5FEC3142}"/>
    <cellStyle name="Currency 134" xfId="296" xr:uid="{00000000-0005-0000-0000-000027010000}"/>
    <cellStyle name="Currency 134 2" xfId="894" xr:uid="{1F3346C3-7540-40F2-8D7A-FAB636CA41E6}"/>
    <cellStyle name="Currency 135" xfId="297" xr:uid="{00000000-0005-0000-0000-000028010000}"/>
    <cellStyle name="Currency 135 2" xfId="895" xr:uid="{35A0D5B8-F7F1-4F01-B412-0D91C156C070}"/>
    <cellStyle name="Currency 136" xfId="298" xr:uid="{00000000-0005-0000-0000-000029010000}"/>
    <cellStyle name="Currency 136 2" xfId="896" xr:uid="{028EC125-94DF-4029-AE1C-76428110EA37}"/>
    <cellStyle name="Currency 137" xfId="299" xr:uid="{00000000-0005-0000-0000-00002A010000}"/>
    <cellStyle name="Currency 137 2" xfId="897" xr:uid="{70840813-A92F-4A63-B6F4-68F974BEB206}"/>
    <cellStyle name="Currency 138" xfId="300" xr:uid="{00000000-0005-0000-0000-00002B010000}"/>
    <cellStyle name="Currency 138 2" xfId="898" xr:uid="{0101B09F-772A-459F-892F-9D1404D7F0F4}"/>
    <cellStyle name="Currency 139" xfId="301" xr:uid="{00000000-0005-0000-0000-00002C010000}"/>
    <cellStyle name="Currency 139 2" xfId="899" xr:uid="{D02B4B74-22F6-408D-87A8-DF0374590B48}"/>
    <cellStyle name="Currency 14" xfId="302" xr:uid="{00000000-0005-0000-0000-00002D010000}"/>
    <cellStyle name="Currency 14 2" xfId="900" xr:uid="{D3B148E9-D145-4808-BFDB-DFCA429925AD}"/>
    <cellStyle name="Currency 140" xfId="303" xr:uid="{00000000-0005-0000-0000-00002E010000}"/>
    <cellStyle name="Currency 140 2" xfId="901" xr:uid="{7F340DC4-9A97-4BCF-AE4F-BA6C9B57D1FB}"/>
    <cellStyle name="Currency 141" xfId="304" xr:uid="{00000000-0005-0000-0000-00002F010000}"/>
    <cellStyle name="Currency 141 2" xfId="902" xr:uid="{E058117F-6911-4C14-84CD-709EE2DB3DC7}"/>
    <cellStyle name="Currency 142" xfId="305" xr:uid="{00000000-0005-0000-0000-000030010000}"/>
    <cellStyle name="Currency 142 2" xfId="903" xr:uid="{A486B23B-67ED-4709-8006-C90A06DDA3BF}"/>
    <cellStyle name="Currency 143" xfId="306" xr:uid="{00000000-0005-0000-0000-000031010000}"/>
    <cellStyle name="Currency 143 2" xfId="904" xr:uid="{E139BBE5-3ACE-4B90-A625-7C459FCEBB96}"/>
    <cellStyle name="Currency 144" xfId="307" xr:uid="{00000000-0005-0000-0000-000032010000}"/>
    <cellStyle name="Currency 144 2" xfId="905" xr:uid="{256B621A-8ECB-470D-A69C-75005FEC4838}"/>
    <cellStyle name="Currency 145" xfId="308" xr:uid="{00000000-0005-0000-0000-000033010000}"/>
    <cellStyle name="Currency 145 2" xfId="906" xr:uid="{5CAF7F91-6AA5-41EC-88A7-BB21469B963C}"/>
    <cellStyle name="Currency 146" xfId="309" xr:uid="{00000000-0005-0000-0000-000034010000}"/>
    <cellStyle name="Currency 146 2" xfId="907" xr:uid="{D355A97B-F620-4C9E-B415-847236F5EEF3}"/>
    <cellStyle name="Currency 147" xfId="310" xr:uid="{00000000-0005-0000-0000-000035010000}"/>
    <cellStyle name="Currency 147 2" xfId="908" xr:uid="{1EC1530B-7748-4E63-A391-B00E6C7D2961}"/>
    <cellStyle name="Currency 148" xfId="311" xr:uid="{00000000-0005-0000-0000-000036010000}"/>
    <cellStyle name="Currency 148 2" xfId="909" xr:uid="{A7537E3A-6E87-4E7D-AA43-8D4839BE516F}"/>
    <cellStyle name="Currency 149" xfId="312" xr:uid="{00000000-0005-0000-0000-000037010000}"/>
    <cellStyle name="Currency 149 2" xfId="910" xr:uid="{CB3D367F-D350-4EAA-BF94-8C27C93B9110}"/>
    <cellStyle name="Currency 15" xfId="313" xr:uid="{00000000-0005-0000-0000-000038010000}"/>
    <cellStyle name="Currency 15 2" xfId="911" xr:uid="{91E85B80-E3C8-4921-A4BD-858B8367144D}"/>
    <cellStyle name="Currency 150" xfId="314" xr:uid="{00000000-0005-0000-0000-000039010000}"/>
    <cellStyle name="Currency 150 2" xfId="912" xr:uid="{1AFDFB99-FEBF-4CE0-A96B-5092126C5856}"/>
    <cellStyle name="Currency 151" xfId="315" xr:uid="{00000000-0005-0000-0000-00003A010000}"/>
    <cellStyle name="Currency 151 2" xfId="913" xr:uid="{F0740A3C-21B3-4ABE-99C4-CD3817916AA8}"/>
    <cellStyle name="Currency 152" xfId="316" xr:uid="{00000000-0005-0000-0000-00003B010000}"/>
    <cellStyle name="Currency 152 2" xfId="914" xr:uid="{E054D490-5D39-4449-8C14-8E9A8A0C5124}"/>
    <cellStyle name="Currency 153" xfId="317" xr:uid="{00000000-0005-0000-0000-00003C010000}"/>
    <cellStyle name="Currency 153 2" xfId="915" xr:uid="{1D0FA130-DBC9-49D9-8B1D-559F7662DEB9}"/>
    <cellStyle name="Currency 154" xfId="318" xr:uid="{00000000-0005-0000-0000-00003D010000}"/>
    <cellStyle name="Currency 154 2" xfId="916" xr:uid="{7ADFB786-BD84-4EF6-82E2-459EB5DBB17A}"/>
    <cellStyle name="Currency 155" xfId="319" xr:uid="{00000000-0005-0000-0000-00003E010000}"/>
    <cellStyle name="Currency 155 2" xfId="917" xr:uid="{D74DB11C-8071-48AE-BFDE-4DC02AC721F0}"/>
    <cellStyle name="Currency 156" xfId="320" xr:uid="{00000000-0005-0000-0000-00003F010000}"/>
    <cellStyle name="Currency 156 2" xfId="918" xr:uid="{DC3646FF-8762-433B-B4F7-8518A69C926D}"/>
    <cellStyle name="Currency 157" xfId="321" xr:uid="{00000000-0005-0000-0000-000040010000}"/>
    <cellStyle name="Currency 157 2" xfId="919" xr:uid="{74C00EE9-F3C3-40ED-B3C0-4A83BAE1FAD7}"/>
    <cellStyle name="Currency 158" xfId="322" xr:uid="{00000000-0005-0000-0000-000041010000}"/>
    <cellStyle name="Currency 158 2" xfId="920" xr:uid="{0F500643-DBE2-4C7D-9B8E-AC4706C7AFD6}"/>
    <cellStyle name="Currency 159" xfId="323" xr:uid="{00000000-0005-0000-0000-000042010000}"/>
    <cellStyle name="Currency 159 2" xfId="921" xr:uid="{33B910FF-7851-496C-9DB9-62A6BA0C9ECA}"/>
    <cellStyle name="Currency 16" xfId="324" xr:uid="{00000000-0005-0000-0000-000043010000}"/>
    <cellStyle name="Currency 16 2" xfId="922" xr:uid="{C83286FF-40CF-4AF3-A5F2-5D1BCBDEDF4D}"/>
    <cellStyle name="Currency 160" xfId="325" xr:uid="{00000000-0005-0000-0000-000044010000}"/>
    <cellStyle name="Currency 160 2" xfId="923" xr:uid="{3924ABDE-D332-4837-B7BD-873FC60FD38C}"/>
    <cellStyle name="Currency 161" xfId="326" xr:uid="{00000000-0005-0000-0000-000045010000}"/>
    <cellStyle name="Currency 161 2" xfId="924" xr:uid="{CB75811C-29CB-4A90-ABED-38C9BF668395}"/>
    <cellStyle name="Currency 162" xfId="327" xr:uid="{00000000-0005-0000-0000-000046010000}"/>
    <cellStyle name="Currency 162 2" xfId="925" xr:uid="{A6DEC227-0DA3-4B55-BF94-082886FBA0F3}"/>
    <cellStyle name="Currency 163" xfId="328" xr:uid="{00000000-0005-0000-0000-000047010000}"/>
    <cellStyle name="Currency 163 2" xfId="926" xr:uid="{424198F6-9ECD-4268-A634-23B24C11C4B6}"/>
    <cellStyle name="Currency 164" xfId="329" xr:uid="{00000000-0005-0000-0000-000048010000}"/>
    <cellStyle name="Currency 164 2" xfId="927" xr:uid="{0E225290-60F9-4896-8144-FB1E91699C48}"/>
    <cellStyle name="Currency 165" xfId="330" xr:uid="{00000000-0005-0000-0000-000049010000}"/>
    <cellStyle name="Currency 165 2" xfId="928" xr:uid="{4314531F-E3F7-4E27-92D0-994B8DACE457}"/>
    <cellStyle name="Currency 166" xfId="331" xr:uid="{00000000-0005-0000-0000-00004A010000}"/>
    <cellStyle name="Currency 166 2" xfId="929" xr:uid="{8CCD466E-1816-4B29-AF9F-E12B20FA5214}"/>
    <cellStyle name="Currency 167" xfId="332" xr:uid="{00000000-0005-0000-0000-00004B010000}"/>
    <cellStyle name="Currency 167 2" xfId="930" xr:uid="{651405B9-878D-4B94-A748-4E98B6451BC0}"/>
    <cellStyle name="Currency 168" xfId="333" xr:uid="{00000000-0005-0000-0000-00004C010000}"/>
    <cellStyle name="Currency 168 2" xfId="931" xr:uid="{C7980297-29F3-41DC-A640-29202E69D8D4}"/>
    <cellStyle name="Currency 169" xfId="334" xr:uid="{00000000-0005-0000-0000-00004D010000}"/>
    <cellStyle name="Currency 169 2" xfId="932" xr:uid="{CF93A0F5-EAFC-443B-8A63-9F135CD24C77}"/>
    <cellStyle name="Currency 17" xfId="335" xr:uid="{00000000-0005-0000-0000-00004E010000}"/>
    <cellStyle name="Currency 17 2" xfId="933" xr:uid="{6C37B761-C5DB-4E7D-AF13-49790AEB3E27}"/>
    <cellStyle name="Currency 170" xfId="336" xr:uid="{00000000-0005-0000-0000-00004F010000}"/>
    <cellStyle name="Currency 170 2" xfId="934" xr:uid="{D0B7A1C3-0EBC-4047-85C1-B2051A1A37C3}"/>
    <cellStyle name="Currency 171" xfId="337" xr:uid="{00000000-0005-0000-0000-000050010000}"/>
    <cellStyle name="Currency 171 2" xfId="935" xr:uid="{27F4372C-CD36-4AD2-9256-48213F2CA9C9}"/>
    <cellStyle name="Currency 172" xfId="338" xr:uid="{00000000-0005-0000-0000-000051010000}"/>
    <cellStyle name="Currency 172 2" xfId="936" xr:uid="{3EF76D9C-99F8-43E6-B43C-A3CFC4F8AE21}"/>
    <cellStyle name="Currency 173" xfId="339" xr:uid="{00000000-0005-0000-0000-000052010000}"/>
    <cellStyle name="Currency 173 2" xfId="937" xr:uid="{7735FAA4-23D8-4F60-BEA8-3CFFF17DD7FE}"/>
    <cellStyle name="Currency 174" xfId="340" xr:uid="{00000000-0005-0000-0000-000053010000}"/>
    <cellStyle name="Currency 174 2" xfId="938" xr:uid="{FC644B19-7AF8-4A21-AA2E-2EE5212CB136}"/>
    <cellStyle name="Currency 175" xfId="341" xr:uid="{00000000-0005-0000-0000-000054010000}"/>
    <cellStyle name="Currency 175 2" xfId="939" xr:uid="{5C743668-17AF-4B7B-B191-397DDFAB16D8}"/>
    <cellStyle name="Currency 176" xfId="342" xr:uid="{00000000-0005-0000-0000-000055010000}"/>
    <cellStyle name="Currency 176 2" xfId="940" xr:uid="{026CF34E-84FB-4035-A8EB-E6D771F0ECCA}"/>
    <cellStyle name="Currency 177" xfId="343" xr:uid="{00000000-0005-0000-0000-000056010000}"/>
    <cellStyle name="Currency 177 2" xfId="941" xr:uid="{DC4D3CDA-C736-4CE9-8C9C-12A8F80AC93A}"/>
    <cellStyle name="Currency 178" xfId="344" xr:uid="{00000000-0005-0000-0000-000057010000}"/>
    <cellStyle name="Currency 178 2" xfId="942" xr:uid="{B25AE089-DA23-4841-929C-69ED6E7B7DF1}"/>
    <cellStyle name="Currency 179" xfId="345" xr:uid="{00000000-0005-0000-0000-000058010000}"/>
    <cellStyle name="Currency 179 2" xfId="943" xr:uid="{41D4FB0E-BDD8-47D9-B811-352995FF1CF1}"/>
    <cellStyle name="Currency 18" xfId="346" xr:uid="{00000000-0005-0000-0000-000059010000}"/>
    <cellStyle name="Currency 18 2" xfId="944" xr:uid="{66F69943-5FF1-4CFD-A5CE-AB2A4FA0E553}"/>
    <cellStyle name="Currency 180" xfId="347" xr:uid="{00000000-0005-0000-0000-00005A010000}"/>
    <cellStyle name="Currency 180 2" xfId="945" xr:uid="{F9B0CC9F-9D68-4827-A8A9-11B4C90AE9CB}"/>
    <cellStyle name="Currency 181" xfId="348" xr:uid="{00000000-0005-0000-0000-00005B010000}"/>
    <cellStyle name="Currency 181 2" xfId="946" xr:uid="{4727D000-D7C4-4C59-B759-D23A094720EA}"/>
    <cellStyle name="Currency 182" xfId="349" xr:uid="{00000000-0005-0000-0000-00005C010000}"/>
    <cellStyle name="Currency 182 2" xfId="947" xr:uid="{02312CA8-C4F1-4C27-8767-171C13F4C376}"/>
    <cellStyle name="Currency 183" xfId="350" xr:uid="{00000000-0005-0000-0000-00005D010000}"/>
    <cellStyle name="Currency 183 2" xfId="948" xr:uid="{3BA64496-7C01-4DC6-81C8-EEE80295F619}"/>
    <cellStyle name="Currency 184" xfId="351" xr:uid="{00000000-0005-0000-0000-00005E010000}"/>
    <cellStyle name="Currency 184 2" xfId="949" xr:uid="{46216D29-6C19-4D27-BC03-5E8487839852}"/>
    <cellStyle name="Currency 185" xfId="352" xr:uid="{00000000-0005-0000-0000-00005F010000}"/>
    <cellStyle name="Currency 185 2" xfId="950" xr:uid="{7F64641D-505A-4EB5-A40E-022B38643441}"/>
    <cellStyle name="Currency 186" xfId="353" xr:uid="{00000000-0005-0000-0000-000060010000}"/>
    <cellStyle name="Currency 186 2" xfId="951" xr:uid="{70015601-04C5-4DBD-B3E0-CCFD8D264A64}"/>
    <cellStyle name="Currency 187" xfId="354" xr:uid="{00000000-0005-0000-0000-000061010000}"/>
    <cellStyle name="Currency 187 2" xfId="952" xr:uid="{5C58BACF-F734-4A71-B35F-5038914CCCBA}"/>
    <cellStyle name="Currency 188" xfId="355" xr:uid="{00000000-0005-0000-0000-000062010000}"/>
    <cellStyle name="Currency 188 2" xfId="953" xr:uid="{F99F2186-E4EE-4212-B200-7CF5435BC840}"/>
    <cellStyle name="Currency 189" xfId="356" xr:uid="{00000000-0005-0000-0000-000063010000}"/>
    <cellStyle name="Currency 189 2" xfId="954" xr:uid="{9978BEE1-FC44-4F9B-A07B-368357F9F550}"/>
    <cellStyle name="Currency 19" xfId="357" xr:uid="{00000000-0005-0000-0000-000064010000}"/>
    <cellStyle name="Currency 19 2" xfId="955" xr:uid="{64912DAC-31F2-4110-90FC-63F6E73136BC}"/>
    <cellStyle name="Currency 190" xfId="358" xr:uid="{00000000-0005-0000-0000-000065010000}"/>
    <cellStyle name="Currency 190 2" xfId="956" xr:uid="{AC8DF500-E538-4EE0-9596-990C295133B7}"/>
    <cellStyle name="Currency 191" xfId="359" xr:uid="{00000000-0005-0000-0000-000066010000}"/>
    <cellStyle name="Currency 191 2" xfId="957" xr:uid="{EB82C87E-19A4-499B-BCE9-3AB1A648106B}"/>
    <cellStyle name="Currency 192" xfId="360" xr:uid="{00000000-0005-0000-0000-000067010000}"/>
    <cellStyle name="Currency 192 2" xfId="958" xr:uid="{2E4983DE-3BC5-45EB-95EF-528A44247887}"/>
    <cellStyle name="Currency 193" xfId="361" xr:uid="{00000000-0005-0000-0000-000068010000}"/>
    <cellStyle name="Currency 193 2" xfId="959" xr:uid="{41687B47-D459-4F44-A14C-684ED099FAC3}"/>
    <cellStyle name="Currency 194" xfId="362" xr:uid="{00000000-0005-0000-0000-000069010000}"/>
    <cellStyle name="Currency 194 2" xfId="960" xr:uid="{F30A33FA-5903-4EEC-AC28-86EC630393A7}"/>
    <cellStyle name="Currency 195" xfId="363" xr:uid="{00000000-0005-0000-0000-00006A010000}"/>
    <cellStyle name="Currency 195 2" xfId="961" xr:uid="{0C0CC47D-6FFF-4534-B0C6-632698AFC64B}"/>
    <cellStyle name="Currency 196" xfId="364" xr:uid="{00000000-0005-0000-0000-00006B010000}"/>
    <cellStyle name="Currency 196 2" xfId="962" xr:uid="{666522A2-1AC5-4951-A420-66A55C3FBA55}"/>
    <cellStyle name="Currency 197" xfId="365" xr:uid="{00000000-0005-0000-0000-00006C010000}"/>
    <cellStyle name="Currency 197 2" xfId="963" xr:uid="{C0FABC51-D8C0-42D2-9361-C39D08B02C85}"/>
    <cellStyle name="Currency 198" xfId="366" xr:uid="{00000000-0005-0000-0000-00006D010000}"/>
    <cellStyle name="Currency 198 2" xfId="964" xr:uid="{0C2D9336-5BD7-4DAB-9C8E-7F4F187AB929}"/>
    <cellStyle name="Currency 199" xfId="367" xr:uid="{00000000-0005-0000-0000-00006E010000}"/>
    <cellStyle name="Currency 199 2" xfId="965" xr:uid="{A3B90EBB-2891-4B8C-9AAD-A1D0741324BD}"/>
    <cellStyle name="Currency 2" xfId="368" xr:uid="{00000000-0005-0000-0000-00006F010000}"/>
    <cellStyle name="Currency 2 2" xfId="966" xr:uid="{DF82C5A9-AF27-4CDD-A221-22738A53C6CD}"/>
    <cellStyle name="Currency 20" xfId="369" xr:uid="{00000000-0005-0000-0000-000070010000}"/>
    <cellStyle name="Currency 20 2" xfId="967" xr:uid="{C0849D6A-E5EC-4BFA-A962-B97B9DC1FE8D}"/>
    <cellStyle name="Currency 200" xfId="370" xr:uid="{00000000-0005-0000-0000-000071010000}"/>
    <cellStyle name="Currency 200 2" xfId="968" xr:uid="{940D6E04-588C-4EB3-9EB4-C016E8E8BE9C}"/>
    <cellStyle name="Currency 201" xfId="371" xr:uid="{00000000-0005-0000-0000-000072010000}"/>
    <cellStyle name="Currency 201 2" xfId="969" xr:uid="{A145090A-E329-491A-8523-EE9FCE5F93D5}"/>
    <cellStyle name="Currency 202" xfId="372" xr:uid="{00000000-0005-0000-0000-000073010000}"/>
    <cellStyle name="Currency 202 2" xfId="970" xr:uid="{A890CD32-B9A3-4ED0-ABB5-32DC736C371B}"/>
    <cellStyle name="Currency 203" xfId="373" xr:uid="{00000000-0005-0000-0000-000074010000}"/>
    <cellStyle name="Currency 203 2" xfId="971" xr:uid="{928242B7-FDD2-4E66-A474-55B3EF64D777}"/>
    <cellStyle name="Currency 204" xfId="374" xr:uid="{00000000-0005-0000-0000-000075010000}"/>
    <cellStyle name="Currency 204 2" xfId="972" xr:uid="{11B48404-1634-483B-A0CD-BC75142A1826}"/>
    <cellStyle name="Currency 205" xfId="375" xr:uid="{00000000-0005-0000-0000-000076010000}"/>
    <cellStyle name="Currency 205 2" xfId="973" xr:uid="{748A0DC6-3018-4BDD-A2FD-462E81032B43}"/>
    <cellStyle name="Currency 206" xfId="376" xr:uid="{00000000-0005-0000-0000-000077010000}"/>
    <cellStyle name="Currency 206 2" xfId="974" xr:uid="{050B13FF-3D6D-4E1D-86A1-BE54EDE1F6C0}"/>
    <cellStyle name="Currency 207" xfId="377" xr:uid="{00000000-0005-0000-0000-000078010000}"/>
    <cellStyle name="Currency 207 2" xfId="975" xr:uid="{27B74B19-90B4-40ED-AD98-3FC4A4E364AB}"/>
    <cellStyle name="Currency 208" xfId="378" xr:uid="{00000000-0005-0000-0000-000079010000}"/>
    <cellStyle name="Currency 208 2" xfId="976" xr:uid="{662E6826-1734-45B3-966A-807FA9D48589}"/>
    <cellStyle name="Currency 209" xfId="379" xr:uid="{00000000-0005-0000-0000-00007A010000}"/>
    <cellStyle name="Currency 209 2" xfId="977" xr:uid="{F003CF00-CB1E-40BF-B131-70836CEAACB2}"/>
    <cellStyle name="Currency 21" xfId="380" xr:uid="{00000000-0005-0000-0000-00007B010000}"/>
    <cellStyle name="Currency 21 2" xfId="978" xr:uid="{1EB1A2D5-1759-4BAC-8C70-8B44B856500C}"/>
    <cellStyle name="Currency 210" xfId="381" xr:uid="{00000000-0005-0000-0000-00007C010000}"/>
    <cellStyle name="Currency 210 2" xfId="979" xr:uid="{ED6FE363-A06F-49F8-9677-969EC0A361FE}"/>
    <cellStyle name="Currency 211" xfId="382" xr:uid="{00000000-0005-0000-0000-00007D010000}"/>
    <cellStyle name="Currency 211 2" xfId="980" xr:uid="{5937D8E2-0DB6-4F21-AFFF-C0CACCA8C6D9}"/>
    <cellStyle name="Currency 212" xfId="383" xr:uid="{00000000-0005-0000-0000-00007E010000}"/>
    <cellStyle name="Currency 212 2" xfId="981" xr:uid="{587B966F-3C8F-4886-A87D-5BACC9CF2CB0}"/>
    <cellStyle name="Currency 213" xfId="384" xr:uid="{00000000-0005-0000-0000-00007F010000}"/>
    <cellStyle name="Currency 213 2" xfId="982" xr:uid="{81D1DB21-2498-42EB-BFD2-033CC7B2337F}"/>
    <cellStyle name="Currency 214" xfId="385" xr:uid="{00000000-0005-0000-0000-000080010000}"/>
    <cellStyle name="Currency 214 2" xfId="983" xr:uid="{19B02415-FCE2-4D13-BFEA-1C3AA1E30C32}"/>
    <cellStyle name="Currency 215" xfId="386" xr:uid="{00000000-0005-0000-0000-000081010000}"/>
    <cellStyle name="Currency 215 2" xfId="984" xr:uid="{F79D8EA8-6CD1-4FF7-B36C-F443A20F7BDD}"/>
    <cellStyle name="Currency 216" xfId="387" xr:uid="{00000000-0005-0000-0000-000082010000}"/>
    <cellStyle name="Currency 216 2" xfId="985" xr:uid="{0F101F66-58AD-42E7-881A-120581CD7B6D}"/>
    <cellStyle name="Currency 217" xfId="388" xr:uid="{00000000-0005-0000-0000-000083010000}"/>
    <cellStyle name="Currency 217 2" xfId="986" xr:uid="{1B56142B-0007-4425-A262-55C353D003DF}"/>
    <cellStyle name="Currency 218" xfId="389" xr:uid="{00000000-0005-0000-0000-000084010000}"/>
    <cellStyle name="Currency 218 2" xfId="987" xr:uid="{69AD6264-3105-44BA-8CE9-989F1C7D5178}"/>
    <cellStyle name="Currency 219" xfId="390" xr:uid="{00000000-0005-0000-0000-000085010000}"/>
    <cellStyle name="Currency 219 2" xfId="988" xr:uid="{697B747D-07A4-49C4-AE1D-EABFE9712EAB}"/>
    <cellStyle name="Currency 22" xfId="391" xr:uid="{00000000-0005-0000-0000-000086010000}"/>
    <cellStyle name="Currency 22 2" xfId="989" xr:uid="{493C292A-A450-4855-9E1F-92F753BF8F01}"/>
    <cellStyle name="Currency 220" xfId="392" xr:uid="{00000000-0005-0000-0000-000087010000}"/>
    <cellStyle name="Currency 220 2" xfId="990" xr:uid="{7C513F12-DA83-4BB5-A53D-AEBA6A796A68}"/>
    <cellStyle name="Currency 221" xfId="393" xr:uid="{00000000-0005-0000-0000-000088010000}"/>
    <cellStyle name="Currency 221 2" xfId="991" xr:uid="{5833C957-760F-4D48-9557-1B12784AD5A4}"/>
    <cellStyle name="Currency 222" xfId="394" xr:uid="{00000000-0005-0000-0000-000089010000}"/>
    <cellStyle name="Currency 222 2" xfId="992" xr:uid="{B934C794-D1A8-48CF-BAE2-75D083437397}"/>
    <cellStyle name="Currency 223" xfId="395" xr:uid="{00000000-0005-0000-0000-00008A010000}"/>
    <cellStyle name="Currency 223 2" xfId="993" xr:uid="{9990C5FB-FD9E-4732-A49E-30DA39AA51AD}"/>
    <cellStyle name="Currency 23" xfId="396" xr:uid="{00000000-0005-0000-0000-00008B010000}"/>
    <cellStyle name="Currency 23 2" xfId="994" xr:uid="{4D373151-248A-432B-9A42-107D805970F7}"/>
    <cellStyle name="Currency 24" xfId="397" xr:uid="{00000000-0005-0000-0000-00008C010000}"/>
    <cellStyle name="Currency 24 2" xfId="995" xr:uid="{DB32068A-8238-49BD-8EE3-6B30EE4A2AC8}"/>
    <cellStyle name="Currency 25" xfId="398" xr:uid="{00000000-0005-0000-0000-00008D010000}"/>
    <cellStyle name="Currency 25 2" xfId="996" xr:uid="{79A73F5C-D4DF-4F6A-8366-4577733FFC03}"/>
    <cellStyle name="Currency 26" xfId="399" xr:uid="{00000000-0005-0000-0000-00008E010000}"/>
    <cellStyle name="Currency 26 2" xfId="997" xr:uid="{2DFB7763-669D-4D96-BB89-BDC03B9E0151}"/>
    <cellStyle name="Currency 27" xfId="400" xr:uid="{00000000-0005-0000-0000-00008F010000}"/>
    <cellStyle name="Currency 27 2" xfId="998" xr:uid="{31E89FA3-07BF-4F02-BEE9-9222F6B1674F}"/>
    <cellStyle name="Currency 28" xfId="401" xr:uid="{00000000-0005-0000-0000-000090010000}"/>
    <cellStyle name="Currency 28 2" xfId="999" xr:uid="{A6054C62-6E2D-4F2F-B1EA-503A023B9BAF}"/>
    <cellStyle name="Currency 29" xfId="402" xr:uid="{00000000-0005-0000-0000-000091010000}"/>
    <cellStyle name="Currency 29 2" xfId="1000" xr:uid="{E5534D96-70C5-4E34-BE1D-4C6F9EF5C199}"/>
    <cellStyle name="Currency 3" xfId="403" xr:uid="{00000000-0005-0000-0000-000092010000}"/>
    <cellStyle name="Currency 3 2" xfId="1001" xr:uid="{D311F5B7-C4B0-4BE3-BE69-B0A6772F82AF}"/>
    <cellStyle name="Currency 30" xfId="404" xr:uid="{00000000-0005-0000-0000-000093010000}"/>
    <cellStyle name="Currency 30 2" xfId="1002" xr:uid="{2351BBB4-1426-4733-8A8F-70164A44E27E}"/>
    <cellStyle name="Currency 31" xfId="405" xr:uid="{00000000-0005-0000-0000-000094010000}"/>
    <cellStyle name="Currency 31 2" xfId="1003" xr:uid="{7E6CC956-1E54-4AAF-ACC1-D154A13870C0}"/>
    <cellStyle name="Currency 32" xfId="406" xr:uid="{00000000-0005-0000-0000-000095010000}"/>
    <cellStyle name="Currency 32 2" xfId="1004" xr:uid="{2F3A6082-0BD4-400B-B8DC-6794229CDBDC}"/>
    <cellStyle name="Currency 33" xfId="407" xr:uid="{00000000-0005-0000-0000-000096010000}"/>
    <cellStyle name="Currency 33 2" xfId="1005" xr:uid="{AEF04213-70B4-4DA8-AF71-B45B14DEFF61}"/>
    <cellStyle name="Currency 34" xfId="408" xr:uid="{00000000-0005-0000-0000-000097010000}"/>
    <cellStyle name="Currency 34 2" xfId="1006" xr:uid="{8E070E66-1AFE-4708-B778-300387A1D8FC}"/>
    <cellStyle name="Currency 35" xfId="409" xr:uid="{00000000-0005-0000-0000-000098010000}"/>
    <cellStyle name="Currency 35 2" xfId="1007" xr:uid="{1846B28F-BF55-49AE-86AE-01E18404849D}"/>
    <cellStyle name="Currency 36" xfId="410" xr:uid="{00000000-0005-0000-0000-000099010000}"/>
    <cellStyle name="Currency 36 2" xfId="1008" xr:uid="{8634DA0C-80AA-459A-8894-888192D71B02}"/>
    <cellStyle name="Currency 37" xfId="411" xr:uid="{00000000-0005-0000-0000-00009A010000}"/>
    <cellStyle name="Currency 37 2" xfId="1009" xr:uid="{13E9529A-ED55-462B-A9E4-FED99CE73221}"/>
    <cellStyle name="Currency 38" xfId="412" xr:uid="{00000000-0005-0000-0000-00009B010000}"/>
    <cellStyle name="Currency 38 2" xfId="1010" xr:uid="{EAB08AE4-9AC0-4FCB-B1BB-6771108D5AC8}"/>
    <cellStyle name="Currency 39" xfId="413" xr:uid="{00000000-0005-0000-0000-00009C010000}"/>
    <cellStyle name="Currency 39 2" xfId="1011" xr:uid="{1B9167DD-014F-470C-AB84-C38324E90B9B}"/>
    <cellStyle name="Currency 4" xfId="414" xr:uid="{00000000-0005-0000-0000-00009D010000}"/>
    <cellStyle name="Currency 4 2" xfId="1012" xr:uid="{911EE4E7-FFBA-4A28-B988-ED5D7F93E0D0}"/>
    <cellStyle name="Currency 40" xfId="415" xr:uid="{00000000-0005-0000-0000-00009E010000}"/>
    <cellStyle name="Currency 40 2" xfId="1013" xr:uid="{F27B0E2E-8191-42C0-845D-EC03B429134D}"/>
    <cellStyle name="Currency 41" xfId="416" xr:uid="{00000000-0005-0000-0000-00009F010000}"/>
    <cellStyle name="Currency 41 2" xfId="1014" xr:uid="{B183596F-A6BF-4DFA-B15B-2072C8CC71DD}"/>
    <cellStyle name="Currency 42" xfId="417" xr:uid="{00000000-0005-0000-0000-0000A0010000}"/>
    <cellStyle name="Currency 42 2" xfId="1015" xr:uid="{34A82DA3-AEA0-4A4F-AF60-00899AEC9932}"/>
    <cellStyle name="Currency 43" xfId="418" xr:uid="{00000000-0005-0000-0000-0000A1010000}"/>
    <cellStyle name="Currency 43 2" xfId="1016" xr:uid="{61395A2A-A293-4A3A-AE83-7C983D52E04A}"/>
    <cellStyle name="Currency 44" xfId="419" xr:uid="{00000000-0005-0000-0000-0000A2010000}"/>
    <cellStyle name="Currency 44 2" xfId="1017" xr:uid="{10D73234-8991-4B4D-9554-86A45B2B946F}"/>
    <cellStyle name="Currency 45" xfId="420" xr:uid="{00000000-0005-0000-0000-0000A3010000}"/>
    <cellStyle name="Currency 45 2" xfId="1018" xr:uid="{BEB582D4-8A37-4DFC-BE19-324E9D1041FB}"/>
    <cellStyle name="Currency 46" xfId="421" xr:uid="{00000000-0005-0000-0000-0000A4010000}"/>
    <cellStyle name="Currency 46 2" xfId="1019" xr:uid="{04AD34E9-900E-4AC0-9C46-AF2FB732CCD4}"/>
    <cellStyle name="Currency 47" xfId="422" xr:uid="{00000000-0005-0000-0000-0000A5010000}"/>
    <cellStyle name="Currency 47 2" xfId="1020" xr:uid="{8889BE53-5E26-4376-B351-D503C292D076}"/>
    <cellStyle name="Currency 48" xfId="423" xr:uid="{00000000-0005-0000-0000-0000A6010000}"/>
    <cellStyle name="Currency 48 2" xfId="1021" xr:uid="{46A42D1B-108A-4D19-AD70-0F7DB249E4E4}"/>
    <cellStyle name="Currency 49" xfId="424" xr:uid="{00000000-0005-0000-0000-0000A7010000}"/>
    <cellStyle name="Currency 49 2" xfId="1022" xr:uid="{66A3E0AE-5F1F-4D5A-8BE3-7D418DD920B4}"/>
    <cellStyle name="Currency 5" xfId="425" xr:uid="{00000000-0005-0000-0000-0000A8010000}"/>
    <cellStyle name="Currency 5 2" xfId="1023" xr:uid="{02F1EDC1-4948-48DE-99DC-7D437A7CEB1F}"/>
    <cellStyle name="Currency 50" xfId="426" xr:uid="{00000000-0005-0000-0000-0000A9010000}"/>
    <cellStyle name="Currency 50 2" xfId="1024" xr:uid="{D361CE4C-09E5-4505-A3A4-D101D1217AAE}"/>
    <cellStyle name="Currency 51" xfId="427" xr:uid="{00000000-0005-0000-0000-0000AA010000}"/>
    <cellStyle name="Currency 51 2" xfId="1025" xr:uid="{58A80D44-2A15-4B15-BF14-597D67A86127}"/>
    <cellStyle name="Currency 52" xfId="428" xr:uid="{00000000-0005-0000-0000-0000AB010000}"/>
    <cellStyle name="Currency 52 2" xfId="1026" xr:uid="{AB4542DB-7F83-43C8-A2EB-C9B791B3BB64}"/>
    <cellStyle name="Currency 53" xfId="429" xr:uid="{00000000-0005-0000-0000-0000AC010000}"/>
    <cellStyle name="Currency 53 2" xfId="1027" xr:uid="{A6D9C8DC-DCDF-4BA0-93D7-478A3E9BE6B1}"/>
    <cellStyle name="Currency 54" xfId="430" xr:uid="{00000000-0005-0000-0000-0000AD010000}"/>
    <cellStyle name="Currency 54 2" xfId="1028" xr:uid="{B578934C-0EFF-4AF3-B0F1-5C07706DCA66}"/>
    <cellStyle name="Currency 55" xfId="431" xr:uid="{00000000-0005-0000-0000-0000AE010000}"/>
    <cellStyle name="Currency 55 2" xfId="1029" xr:uid="{D2C2D9CA-79B9-4038-8484-E6EEB469E075}"/>
    <cellStyle name="Currency 56" xfId="432" xr:uid="{00000000-0005-0000-0000-0000AF010000}"/>
    <cellStyle name="Currency 56 2" xfId="1030" xr:uid="{AC2A7612-BAB0-4C8E-AC05-DE9C52FA553D}"/>
    <cellStyle name="Currency 57" xfId="433" xr:uid="{00000000-0005-0000-0000-0000B0010000}"/>
    <cellStyle name="Currency 57 2" xfId="1031" xr:uid="{1A0000E8-55CA-4140-8421-FEEBF246F254}"/>
    <cellStyle name="Currency 58" xfId="434" xr:uid="{00000000-0005-0000-0000-0000B1010000}"/>
    <cellStyle name="Currency 58 2" xfId="1032" xr:uid="{BD4C35AA-3FA8-47A2-8FC4-D916F2E964BB}"/>
    <cellStyle name="Currency 59" xfId="435" xr:uid="{00000000-0005-0000-0000-0000B2010000}"/>
    <cellStyle name="Currency 59 2" xfId="1033" xr:uid="{83D47A9C-9B11-4F1B-83C3-93BF44DEA090}"/>
    <cellStyle name="Currency 6" xfId="436" xr:uid="{00000000-0005-0000-0000-0000B3010000}"/>
    <cellStyle name="Currency 6 2" xfId="1034" xr:uid="{FBA3E83C-6DB0-4865-AD64-B55F06EE4D10}"/>
    <cellStyle name="Currency 60" xfId="437" xr:uid="{00000000-0005-0000-0000-0000B4010000}"/>
    <cellStyle name="Currency 60 2" xfId="1035" xr:uid="{EB54D7D1-D20A-482E-B80D-7651DECA337C}"/>
    <cellStyle name="Currency 61" xfId="438" xr:uid="{00000000-0005-0000-0000-0000B5010000}"/>
    <cellStyle name="Currency 61 2" xfId="1036" xr:uid="{71D6EA71-9349-4D66-A180-2AAA84F791CB}"/>
    <cellStyle name="Currency 62" xfId="439" xr:uid="{00000000-0005-0000-0000-0000B6010000}"/>
    <cellStyle name="Currency 62 2" xfId="1037" xr:uid="{66ED2EC4-B27D-44C1-A33F-73E8B483FDD4}"/>
    <cellStyle name="Currency 63" xfId="440" xr:uid="{00000000-0005-0000-0000-0000B7010000}"/>
    <cellStyle name="Currency 63 2" xfId="1038" xr:uid="{40222897-E73C-4337-AF71-DFDCD787C594}"/>
    <cellStyle name="Currency 64" xfId="441" xr:uid="{00000000-0005-0000-0000-0000B8010000}"/>
    <cellStyle name="Currency 64 2" xfId="1039" xr:uid="{2BC9A9C2-F4B3-4EAF-9368-476E262A199E}"/>
    <cellStyle name="Currency 65" xfId="442" xr:uid="{00000000-0005-0000-0000-0000B9010000}"/>
    <cellStyle name="Currency 65 2" xfId="1040" xr:uid="{6F66AB48-ED62-4EA3-8384-9DB14A607697}"/>
    <cellStyle name="Currency 66" xfId="443" xr:uid="{00000000-0005-0000-0000-0000BA010000}"/>
    <cellStyle name="Currency 66 2" xfId="1041" xr:uid="{E4E49E00-541F-4F68-93AC-F316193014A3}"/>
    <cellStyle name="Currency 67" xfId="444" xr:uid="{00000000-0005-0000-0000-0000BB010000}"/>
    <cellStyle name="Currency 67 2" xfId="1042" xr:uid="{DF2350F7-73EC-400B-A3FE-1DDF3B6449F1}"/>
    <cellStyle name="Currency 68" xfId="445" xr:uid="{00000000-0005-0000-0000-0000BC010000}"/>
    <cellStyle name="Currency 68 2" xfId="1043" xr:uid="{5CBA9907-AF44-4C55-B422-BD2D4576B3E2}"/>
    <cellStyle name="Currency 69" xfId="446" xr:uid="{00000000-0005-0000-0000-0000BD010000}"/>
    <cellStyle name="Currency 69 2" xfId="1044" xr:uid="{16F20418-22A0-43A6-BBFA-157D23CB4905}"/>
    <cellStyle name="Currency 7" xfId="447" xr:uid="{00000000-0005-0000-0000-0000BE010000}"/>
    <cellStyle name="Currency 7 2" xfId="1045" xr:uid="{2B2718E0-A31F-4DD7-889B-E28F33EEA53C}"/>
    <cellStyle name="Currency 70" xfId="448" xr:uid="{00000000-0005-0000-0000-0000BF010000}"/>
    <cellStyle name="Currency 70 2" xfId="1046" xr:uid="{EA3E2FAB-7194-49AF-9F67-72CF113D5F23}"/>
    <cellStyle name="Currency 71" xfId="449" xr:uid="{00000000-0005-0000-0000-0000C0010000}"/>
    <cellStyle name="Currency 71 2" xfId="1047" xr:uid="{924CF438-5E04-42CB-A4DA-13F91FAEE698}"/>
    <cellStyle name="Currency 72" xfId="450" xr:uid="{00000000-0005-0000-0000-0000C1010000}"/>
    <cellStyle name="Currency 72 2" xfId="1048" xr:uid="{73BDDC66-A2D8-4176-A325-3841AE97A8E7}"/>
    <cellStyle name="Currency 73" xfId="451" xr:uid="{00000000-0005-0000-0000-0000C2010000}"/>
    <cellStyle name="Currency 73 2" xfId="1049" xr:uid="{76A5CB58-67BF-4315-A4A6-A9FF84C292CC}"/>
    <cellStyle name="Currency 74" xfId="452" xr:uid="{00000000-0005-0000-0000-0000C3010000}"/>
    <cellStyle name="Currency 74 2" xfId="1050" xr:uid="{4F8CD29A-CB47-4AE9-A203-E33B85646FD4}"/>
    <cellStyle name="Currency 75" xfId="453" xr:uid="{00000000-0005-0000-0000-0000C4010000}"/>
    <cellStyle name="Currency 75 2" xfId="1051" xr:uid="{3F8183E8-40F9-45DB-9668-12179BE04DA9}"/>
    <cellStyle name="Currency 76" xfId="454" xr:uid="{00000000-0005-0000-0000-0000C5010000}"/>
    <cellStyle name="Currency 76 2" xfId="1052" xr:uid="{80DF7618-EA61-41E7-8C5D-937BF3CE3E1B}"/>
    <cellStyle name="Currency 77" xfId="455" xr:uid="{00000000-0005-0000-0000-0000C6010000}"/>
    <cellStyle name="Currency 77 2" xfId="1053" xr:uid="{30238D17-5EFB-45CF-A30C-800EFF96071A}"/>
    <cellStyle name="Currency 78" xfId="456" xr:uid="{00000000-0005-0000-0000-0000C7010000}"/>
    <cellStyle name="Currency 78 2" xfId="1054" xr:uid="{8D6150F1-B82E-4C22-B9EB-7FADDB0178E2}"/>
    <cellStyle name="Currency 79" xfId="457" xr:uid="{00000000-0005-0000-0000-0000C8010000}"/>
    <cellStyle name="Currency 79 2" xfId="1055" xr:uid="{53C0DCCF-FB24-4DD4-BC13-4CB2D61887CC}"/>
    <cellStyle name="Currency 8" xfId="458" xr:uid="{00000000-0005-0000-0000-0000C9010000}"/>
    <cellStyle name="Currency 8 2" xfId="1056" xr:uid="{E45FD7C2-BF80-479E-B424-CB7A0A893D5A}"/>
    <cellStyle name="Currency 80" xfId="459" xr:uid="{00000000-0005-0000-0000-0000CA010000}"/>
    <cellStyle name="Currency 80 2" xfId="1057" xr:uid="{71F26D17-A192-4742-BBAF-A7D67EF0F3DE}"/>
    <cellStyle name="Currency 81" xfId="460" xr:uid="{00000000-0005-0000-0000-0000CB010000}"/>
    <cellStyle name="Currency 81 2" xfId="1058" xr:uid="{18ED7F4B-924B-4501-940A-1D385272B703}"/>
    <cellStyle name="Currency 82" xfId="461" xr:uid="{00000000-0005-0000-0000-0000CC010000}"/>
    <cellStyle name="Currency 82 2" xfId="1059" xr:uid="{55E64AB8-E4D6-47E7-A8E3-F770EFDFBDBB}"/>
    <cellStyle name="Currency 83" xfId="462" xr:uid="{00000000-0005-0000-0000-0000CD010000}"/>
    <cellStyle name="Currency 83 2" xfId="1060" xr:uid="{672C305B-EEB4-4EB1-9217-CE7E327A784C}"/>
    <cellStyle name="Currency 84" xfId="463" xr:uid="{00000000-0005-0000-0000-0000CE010000}"/>
    <cellStyle name="Currency 84 2" xfId="1061" xr:uid="{F978A0DA-57FF-4348-9E43-D480CE012EFC}"/>
    <cellStyle name="Currency 85" xfId="464" xr:uid="{00000000-0005-0000-0000-0000CF010000}"/>
    <cellStyle name="Currency 85 2" xfId="1062" xr:uid="{4586516F-AEBE-4E01-B633-7D699D0245E6}"/>
    <cellStyle name="Currency 86" xfId="465" xr:uid="{00000000-0005-0000-0000-0000D0010000}"/>
    <cellStyle name="Currency 86 2" xfId="1063" xr:uid="{9835AF60-E1D0-4F09-A545-8A405061D33E}"/>
    <cellStyle name="Currency 87" xfId="466" xr:uid="{00000000-0005-0000-0000-0000D1010000}"/>
    <cellStyle name="Currency 87 2" xfId="1064" xr:uid="{99778002-2F0C-4646-BFFC-AC78641BF2B0}"/>
    <cellStyle name="Currency 88" xfId="467" xr:uid="{00000000-0005-0000-0000-0000D2010000}"/>
    <cellStyle name="Currency 88 2" xfId="1065" xr:uid="{6FAA1BCA-CDB0-4679-865F-46A6438AABD2}"/>
    <cellStyle name="Currency 89" xfId="468" xr:uid="{00000000-0005-0000-0000-0000D3010000}"/>
    <cellStyle name="Currency 89 2" xfId="1066" xr:uid="{A9405544-29FE-416E-88FF-CF29C5955CBD}"/>
    <cellStyle name="Currency 9" xfId="469" xr:uid="{00000000-0005-0000-0000-0000D4010000}"/>
    <cellStyle name="Currency 9 2" xfId="1067" xr:uid="{A9C7AFCD-9ED7-4C43-B92B-DCACE9FF2F2F}"/>
    <cellStyle name="Currency 90" xfId="470" xr:uid="{00000000-0005-0000-0000-0000D5010000}"/>
    <cellStyle name="Currency 90 2" xfId="1068" xr:uid="{948CDD27-788D-4EBC-A10E-88CBDA4AF13A}"/>
    <cellStyle name="Currency 91" xfId="471" xr:uid="{00000000-0005-0000-0000-0000D6010000}"/>
    <cellStyle name="Currency 91 2" xfId="1069" xr:uid="{ED9BC676-C5D4-442F-8E4F-647D2BA04D51}"/>
    <cellStyle name="Currency 92" xfId="472" xr:uid="{00000000-0005-0000-0000-0000D7010000}"/>
    <cellStyle name="Currency 92 2" xfId="1070" xr:uid="{85FB363F-D0C5-4E72-98D1-743E5CBCD58E}"/>
    <cellStyle name="Currency 93" xfId="473" xr:uid="{00000000-0005-0000-0000-0000D8010000}"/>
    <cellStyle name="Currency 93 2" xfId="1071" xr:uid="{3348FDD4-A317-44B1-8FAC-ED5189495F4B}"/>
    <cellStyle name="Currency 94" xfId="474" xr:uid="{00000000-0005-0000-0000-0000D9010000}"/>
    <cellStyle name="Currency 94 2" xfId="1072" xr:uid="{CFC69266-1B87-46BB-91EF-0012CE7DFC97}"/>
    <cellStyle name="Currency 95" xfId="475" xr:uid="{00000000-0005-0000-0000-0000DA010000}"/>
    <cellStyle name="Currency 95 2" xfId="1073" xr:uid="{71C26838-A317-41EA-87F0-8711944076A7}"/>
    <cellStyle name="Currency 96" xfId="476" xr:uid="{00000000-0005-0000-0000-0000DB010000}"/>
    <cellStyle name="Currency 96 2" xfId="1074" xr:uid="{92F5B049-0036-405D-83FC-B6DD4FEDC6CD}"/>
    <cellStyle name="Currency 97" xfId="477" xr:uid="{00000000-0005-0000-0000-0000DC010000}"/>
    <cellStyle name="Currency 97 2" xfId="1075" xr:uid="{57AD7380-6262-466E-8D75-23FC7E363A87}"/>
    <cellStyle name="Currency 98" xfId="478" xr:uid="{00000000-0005-0000-0000-0000DD010000}"/>
    <cellStyle name="Currency 98 2" xfId="1076" xr:uid="{5E2FFAB4-6F35-46AE-9A34-FD6AE8AA26EB}"/>
    <cellStyle name="Currency 99" xfId="479" xr:uid="{00000000-0005-0000-0000-0000DE010000}"/>
    <cellStyle name="Currency 99 2" xfId="1077" xr:uid="{78A8C5B7-FCE7-40EC-A130-E86289AED144}"/>
    <cellStyle name="Excel Built-in Normal" xfId="480" xr:uid="{00000000-0005-0000-0000-0000DF010000}"/>
    <cellStyle name="Explanatory Text 2" xfId="481" xr:uid="{00000000-0005-0000-0000-0000E0010000}"/>
    <cellStyle name="Explanatory Text 2 2" xfId="1078" xr:uid="{C91524D6-8975-48D0-B445-6474557A8757}"/>
    <cellStyle name="Good 2" xfId="482" xr:uid="{00000000-0005-0000-0000-0000E1010000}"/>
    <cellStyle name="Good 2 2" xfId="1079" xr:uid="{AB247131-A1B0-489C-B7BB-3DC3E2ED6977}"/>
    <cellStyle name="Heading 1 2" xfId="483" xr:uid="{00000000-0005-0000-0000-0000E2010000}"/>
    <cellStyle name="Heading 1 2 2" xfId="1080" xr:uid="{A192F9C4-0862-4683-AA2D-D4C864007A83}"/>
    <cellStyle name="Heading 2 2" xfId="484" xr:uid="{00000000-0005-0000-0000-0000E3010000}"/>
    <cellStyle name="Heading 2 2 2" xfId="1081" xr:uid="{E58DBFD2-B03C-4844-8829-ECB9C9585842}"/>
    <cellStyle name="Heading 3 2" xfId="485" xr:uid="{00000000-0005-0000-0000-0000E4010000}"/>
    <cellStyle name="Heading 3 2 2" xfId="1082" xr:uid="{9C1C9346-06BF-485A-B759-A87774D726CD}"/>
    <cellStyle name="Heading 4 2" xfId="486" xr:uid="{00000000-0005-0000-0000-0000E5010000}"/>
    <cellStyle name="Heading 4 2 2" xfId="1083" xr:uid="{07D9D50D-6534-4AB9-8718-1F590748EB2A}"/>
    <cellStyle name="Hyperlink" xfId="487" builtinId="8"/>
    <cellStyle name="Hyperlink 2" xfId="488" xr:uid="{00000000-0005-0000-0000-0000E7010000}"/>
    <cellStyle name="Hyperlink 2 2" xfId="1085" xr:uid="{3325F5EC-0761-42C7-B54D-ABA917232689}"/>
    <cellStyle name="Hyperlink 3" xfId="489" xr:uid="{00000000-0005-0000-0000-0000E8010000}"/>
    <cellStyle name="Hyperlink 3 2" xfId="1086" xr:uid="{00C2DECA-B1DC-4839-A858-E36D34BE7FB6}"/>
    <cellStyle name="Hyperlink 4" xfId="490" xr:uid="{00000000-0005-0000-0000-0000E9010000}"/>
    <cellStyle name="Hyperlink 4 2" xfId="1087" xr:uid="{F3C7D335-8F50-49F9-9A36-47BDA01E3913}"/>
    <cellStyle name="Hyperlink 5" xfId="491" xr:uid="{00000000-0005-0000-0000-0000EA010000}"/>
    <cellStyle name="Hyperlink 5 2" xfId="492" xr:uid="{00000000-0005-0000-0000-0000EB010000}"/>
    <cellStyle name="Hyperlink 5 2 2" xfId="1089" xr:uid="{23FDE9B5-A57D-4E41-9CC6-5DCD0C92488F}"/>
    <cellStyle name="Hyperlink 5 3" xfId="1088" xr:uid="{DBB71B15-AD88-4CAA-ACF6-E7FAFFFD7598}"/>
    <cellStyle name="Hyperlink 6" xfId="493" xr:uid="{00000000-0005-0000-0000-0000EC010000}"/>
    <cellStyle name="Hyperlink 6 2" xfId="1090" xr:uid="{279BDD00-83E0-41F9-8C0E-FA50A39ABAFF}"/>
    <cellStyle name="Hyperlink 7" xfId="494" xr:uid="{00000000-0005-0000-0000-0000ED010000}"/>
    <cellStyle name="Hyperlink 7 2" xfId="595" xr:uid="{098986DE-1514-4EF4-A459-F609B40573E4}"/>
    <cellStyle name="Hyperlink 7 3" xfId="1091" xr:uid="{2A79DE86-CFA4-41EF-8107-5E1FF0DDFDE3}"/>
    <cellStyle name="Hyperlink 8" xfId="1084" xr:uid="{621DB3A9-FA68-428A-9C32-7CAA448F27CC}"/>
    <cellStyle name="Input 2" xfId="495" xr:uid="{00000000-0005-0000-0000-0000EE010000}"/>
    <cellStyle name="Input 2 2" xfId="1092" xr:uid="{FD2076EE-66CD-46FA-B48F-ED780BE38065}"/>
    <cellStyle name="Linked Cell 2" xfId="496" xr:uid="{00000000-0005-0000-0000-0000EF010000}"/>
    <cellStyle name="Linked Cell 2 2" xfId="1093" xr:uid="{6A0A21B1-B31C-481F-BAAE-A81E9B9F99AC}"/>
    <cellStyle name="Neutral 2" xfId="497" xr:uid="{00000000-0005-0000-0000-0000F0010000}"/>
    <cellStyle name="Neutral 2 2" xfId="1094" xr:uid="{3302137B-CFFA-4765-BB89-E366C02EC82E}"/>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9" xr:uid="{488CE6A5-43F7-493B-9208-9C38DD3EA642}"/>
    <cellStyle name="Normal 13 2 2 2 3" xfId="507" xr:uid="{00000000-0005-0000-0000-0000FB010000}"/>
    <cellStyle name="Normal 13 2 2 2 3 2" xfId="1100" xr:uid="{F6E6D850-32D2-4965-8734-BE73F6C646A0}"/>
    <cellStyle name="Normal 13 2 2 2 4" xfId="1098" xr:uid="{D7060469-DFD8-485C-875F-B48412425CF7}"/>
    <cellStyle name="Normal 13 2 2 3" xfId="1097" xr:uid="{6C2F0616-0DD1-4FD7-AA7C-99B826E55A3B}"/>
    <cellStyle name="Normal 13 2 3" xfId="508" xr:uid="{00000000-0005-0000-0000-0000FC010000}"/>
    <cellStyle name="Normal 13 2 3 2" xfId="1101" xr:uid="{9F64C5CE-85C9-491A-BB1A-F9A237177A0E}"/>
    <cellStyle name="Normal 13 2 4" xfId="1096" xr:uid="{686FD123-044A-40B7-8793-364CF9604717}"/>
    <cellStyle name="Normal 13 3" xfId="509" xr:uid="{00000000-0005-0000-0000-0000FD010000}"/>
    <cellStyle name="Normal 13 3 2" xfId="510" xr:uid="{00000000-0005-0000-0000-0000FE010000}"/>
    <cellStyle name="Normal 13 3 2 2" xfId="1103" xr:uid="{4870CDEF-BD9E-4F6B-AD84-E6979E592DAF}"/>
    <cellStyle name="Normal 13 3 3" xfId="1102" xr:uid="{932F563F-245D-44C7-AB98-B5F8BB824B5A}"/>
    <cellStyle name="Normal 13 4" xfId="511" xr:uid="{00000000-0005-0000-0000-0000FF010000}"/>
    <cellStyle name="Normal 13 4 2" xfId="1104" xr:uid="{6B13A750-05D6-4AF9-A688-6FE1478688ED}"/>
    <cellStyle name="Normal 13 5" xfId="1095" xr:uid="{668A981A-833F-4EDC-B89A-CD3EB638C786}"/>
    <cellStyle name="Normal 13 6" xfId="512" xr:uid="{00000000-0005-0000-0000-000000020000}"/>
    <cellStyle name="Normal 13 6 2" xfId="1105" xr:uid="{7B5F9601-3188-4BFD-B2E6-327329CBF2F5}"/>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6" xr:uid="{0FFA39B5-F312-462C-B38C-D7A467BA9605}"/>
    <cellStyle name="Normal 2 2 3" xfId="520" xr:uid="{00000000-0005-0000-0000-000008020000}"/>
    <cellStyle name="Normal 2 2 3 2" xfId="1107" xr:uid="{52BBD180-C99A-424B-812E-358AE4B477A6}"/>
    <cellStyle name="Normal 2 3" xfId="521" xr:uid="{00000000-0005-0000-0000-000009020000}"/>
    <cellStyle name="Normal 2 3 2" xfId="522" xr:uid="{00000000-0005-0000-0000-00000A020000}"/>
    <cellStyle name="Normal 2 3 2 2" xfId="1108" xr:uid="{335BAB20-B36C-4975-A569-95D8BA1461AD}"/>
    <cellStyle name="Normal 2 4" xfId="523" xr:uid="{00000000-0005-0000-0000-00000B020000}"/>
    <cellStyle name="Normal 2 4 2" xfId="524" xr:uid="{00000000-0005-0000-0000-00000C020000}"/>
    <cellStyle name="Normal 2 4 2 2" xfId="1109" xr:uid="{A0A3CD99-25BE-47E9-AF8E-382914440895}"/>
    <cellStyle name="Normal 2 5" xfId="525" xr:uid="{00000000-0005-0000-0000-00000D020000}"/>
    <cellStyle name="Normal 2 5 2" xfId="1110" xr:uid="{9CAB8434-BF64-42B8-A08B-87F610A34B97}"/>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12" xr:uid="{EE4C9411-16A9-4A2B-87E2-ABA568D19142}"/>
    <cellStyle name="Normal 3 3" xfId="530" xr:uid="{00000000-0005-0000-0000-000012020000}"/>
    <cellStyle name="Normal 3 3 2" xfId="1113" xr:uid="{FC4CE070-8ED3-496C-AC1A-C71C995351A3}"/>
    <cellStyle name="Normal 3 4" xfId="531" xr:uid="{00000000-0005-0000-0000-000013020000}"/>
    <cellStyle name="Normal 3 4 2" xfId="1114" xr:uid="{1FA1EF90-2D1A-4B3D-8A15-9420E94ECC52}"/>
    <cellStyle name="Normal 3 5" xfId="1111" xr:uid="{3ED9523E-F3B9-4A73-8ED1-55A3208F6760}"/>
    <cellStyle name="Normal 3 8" xfId="532" xr:uid="{00000000-0005-0000-0000-000014020000}"/>
    <cellStyle name="Normal 3 8 2" xfId="533" xr:uid="{00000000-0005-0000-0000-000015020000}"/>
    <cellStyle name="Normal 3 8 2 2" xfId="534" xr:uid="{00000000-0005-0000-0000-000016020000}"/>
    <cellStyle name="Normal 3 8 2 2 2" xfId="1117" xr:uid="{C34E2FC3-16DD-4F29-BB90-3D5CF2B4BE9E}"/>
    <cellStyle name="Normal 3 8 2 3" xfId="1116" xr:uid="{9C302F6F-6B0C-415E-BE5D-65E5B69C883A}"/>
    <cellStyle name="Normal 3 8 3" xfId="535" xr:uid="{00000000-0005-0000-0000-000017020000}"/>
    <cellStyle name="Normal 3 8 3 2" xfId="1118" xr:uid="{D47A5D00-3705-445F-95E4-60CD61A4D4D7}"/>
    <cellStyle name="Normal 3 8 4" xfId="1115" xr:uid="{EA1E1DE3-A184-4A18-BD5D-E57EEA1B24DE}"/>
    <cellStyle name="Normal 4" xfId="536" xr:uid="{00000000-0005-0000-0000-000018020000}"/>
    <cellStyle name="Normal 4 2" xfId="537" xr:uid="{00000000-0005-0000-0000-000019020000}"/>
    <cellStyle name="Normal 4 2 2" xfId="1119" xr:uid="{99A1F7F5-2B83-4192-8949-CBF727EBD6FA}"/>
    <cellStyle name="Normal 4 3" xfId="538" xr:uid="{00000000-0005-0000-0000-00001A020000}"/>
    <cellStyle name="Normal 4 4" xfId="539" xr:uid="{00000000-0005-0000-0000-00001B020000}"/>
    <cellStyle name="Normal 4 4 2" xfId="1120" xr:uid="{7E5A9F6F-9C16-4064-A01B-D3F382FA58D1}"/>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22" xr:uid="{AD3212E6-8EAC-45BA-885E-D2A0A3DAD040}"/>
    <cellStyle name="Normal 5 3" xfId="550" xr:uid="{00000000-0005-0000-0000-000026020000}"/>
    <cellStyle name="Normal 5 3 2" xfId="1123" xr:uid="{8FB51F6D-4F6A-4A2A-A911-EAA35EE48876}"/>
    <cellStyle name="Normal 5 4" xfId="1121" xr:uid="{9359B00D-527B-40CB-B6FB-290791ECCFF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25" xr:uid="{81BB0FDF-CFDF-4ACD-A4BA-38432763184A}"/>
    <cellStyle name="Normal 6 3" xfId="566" xr:uid="{00000000-0005-0000-0000-000036020000}"/>
    <cellStyle name="Normal 6 4" xfId="1124" xr:uid="{A38741CB-36CD-4BD3-B69F-E0C655306147}"/>
    <cellStyle name="Normal 7" xfId="567" xr:uid="{00000000-0005-0000-0000-000037020000}"/>
    <cellStyle name="Normal 7 2" xfId="568" xr:uid="{00000000-0005-0000-0000-000038020000}"/>
    <cellStyle name="Normal 7 2 2" xfId="1126" xr:uid="{B06611B6-246D-4EF2-AD0C-371BD81AE9AB}"/>
    <cellStyle name="Normal 8" xfId="569" xr:uid="{00000000-0005-0000-0000-000039020000}"/>
    <cellStyle name="Normal 9" xfId="592" xr:uid="{847B6E86-FBAA-4447-A2D3-23B088528AA3}"/>
    <cellStyle name="Normal 9 2" xfId="598" xr:uid="{41699693-69F1-4885-AA8F-EB3CC1501D98}"/>
    <cellStyle name="Normal 9 3" xfId="597" xr:uid="{CC7299AE-18C8-45EA-B6E3-CF02F9FBAD94}"/>
    <cellStyle name="Normal 9 4" xfId="596" xr:uid="{69CB2462-DF7F-4E9A-BB5B-ABFAAFD844E8}"/>
    <cellStyle name="Normal 9 5" xfId="594" xr:uid="{27DC169E-441F-49C1-9743-742188A3D4BC}"/>
    <cellStyle name="Normal 9 6" xfId="1127" xr:uid="{B6AA192E-C5A4-49E6-8C65-98BF9B6AE076}"/>
    <cellStyle name="Normal 9 7" xfId="593" xr:uid="{02E914F9-FEB5-4D3C-BE90-9379109D569C}"/>
    <cellStyle name="Normal_Sheet1" xfId="570" xr:uid="{00000000-0005-0000-0000-00003A020000}"/>
    <cellStyle name="Note 2" xfId="571" xr:uid="{00000000-0005-0000-0000-00003B020000}"/>
    <cellStyle name="Note 2 2" xfId="1128" xr:uid="{570DF0F5-24C9-43C7-9EFF-9AB5D6FE6E0F}"/>
    <cellStyle name="Output 2" xfId="572" xr:uid="{00000000-0005-0000-0000-00003C020000}"/>
    <cellStyle name="Output 2 2" xfId="1129" xr:uid="{F21C87C5-A424-4910-918B-4C8AC228E4E9}"/>
    <cellStyle name="Percent 2" xfId="573" xr:uid="{00000000-0005-0000-0000-00003D020000}"/>
    <cellStyle name="Percent 2 2" xfId="1130" xr:uid="{F75DAE5E-851A-45EF-9BA8-22F3FD3C4CF9}"/>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34" xr:uid="{33DC8979-2BD8-4101-8EB7-6E0468BDA135}"/>
    <cellStyle name="Standard 4 2 2 3" xfId="1133" xr:uid="{2EA21D09-8929-4367-8E3C-7E2B639764DC}"/>
    <cellStyle name="Standard 4 2 3" xfId="579" xr:uid="{00000000-0005-0000-0000-000043020000}"/>
    <cellStyle name="Standard 4 2 3 2" xfId="1135" xr:uid="{9A6BEA68-7624-48B9-AA1E-DC12AEAA981A}"/>
    <cellStyle name="Standard 4 2 4" xfId="1132" xr:uid="{69178037-88CE-415E-BEE5-647466B60845}"/>
    <cellStyle name="Standard 4 3" xfId="580" xr:uid="{00000000-0005-0000-0000-000044020000}"/>
    <cellStyle name="Standard 4 3 2" xfId="581" xr:uid="{00000000-0005-0000-0000-000045020000}"/>
    <cellStyle name="Standard 4 3 2 2" xfId="1137" xr:uid="{DAD7AC5B-8211-48C1-B198-E8AE0B63C988}"/>
    <cellStyle name="Standard 4 3 3" xfId="1136" xr:uid="{F473E4B0-4083-4CBD-8961-84323A756365}"/>
    <cellStyle name="Standard 4 4" xfId="582" xr:uid="{00000000-0005-0000-0000-000046020000}"/>
    <cellStyle name="Standard 4 4 2" xfId="1138" xr:uid="{1EFC210D-99DF-4852-ACA2-C8D56132F8C4}"/>
    <cellStyle name="Standard 4 5" xfId="1131" xr:uid="{9194E9C8-3B10-44AC-B241-4DA9919BD626}"/>
    <cellStyle name="Standard 6" xfId="583" xr:uid="{00000000-0005-0000-0000-000047020000}"/>
    <cellStyle name="Title 2" xfId="584" xr:uid="{00000000-0005-0000-0000-000048020000}"/>
    <cellStyle name="Title 2 2" xfId="1139" xr:uid="{083C30F1-8C5A-4729-B552-16115AF6A733}"/>
    <cellStyle name="Total 2" xfId="585" xr:uid="{00000000-0005-0000-0000-000049020000}"/>
    <cellStyle name="Total 2 2" xfId="1140" xr:uid="{51550B2C-5E57-48F3-AFD9-416CB483E53B}"/>
    <cellStyle name="Warning Text 2" xfId="586" xr:uid="{00000000-0005-0000-0000-00004A020000}"/>
    <cellStyle name="Warning Text 2 2" xfId="1141" xr:uid="{22E807F6-F707-4C1F-A00B-83FFF08AE992}"/>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tkins@cci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tkins@cc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2"/>
      <c r="B2" s="4" t="s">
        <v>807</v>
      </c>
      <c r="C2" s="2"/>
      <c r="D2" s="159"/>
      <c r="E2" s="2"/>
      <c r="F2" s="2"/>
      <c r="G2" s="24"/>
    </row>
    <row r="3" spans="1:7">
      <c r="A3" s="302"/>
      <c r="B3" s="2" t="s">
        <v>800</v>
      </c>
      <c r="C3" s="4"/>
      <c r="D3" s="160"/>
      <c r="E3" s="2"/>
      <c r="F3" s="4"/>
      <c r="G3" s="24"/>
    </row>
    <row r="4" spans="1:7" ht="15">
      <c r="A4" s="302"/>
      <c r="B4" s="27" t="s">
        <v>809</v>
      </c>
      <c r="C4" s="5"/>
      <c r="D4" s="161"/>
      <c r="E4" s="2"/>
      <c r="F4" s="5"/>
      <c r="G4" s="24"/>
    </row>
    <row r="5" spans="1:7">
      <c r="A5" s="302"/>
      <c r="B5" s="26" t="s">
        <v>998</v>
      </c>
      <c r="C5" s="3"/>
      <c r="D5" s="162"/>
      <c r="E5" s="2"/>
      <c r="F5" s="3"/>
      <c r="G5" s="24"/>
    </row>
    <row r="6" spans="1:7">
      <c r="A6" s="302"/>
      <c r="B6" s="2"/>
      <c r="C6" s="2"/>
      <c r="D6" s="159"/>
      <c r="E6" s="2"/>
      <c r="F6" s="2"/>
      <c r="G6" s="24"/>
    </row>
    <row r="7" spans="1:7">
      <c r="A7" s="302"/>
      <c r="B7" s="2"/>
      <c r="C7" s="2"/>
      <c r="D7" s="159"/>
      <c r="E7" s="2"/>
      <c r="F7" s="2"/>
      <c r="G7" s="24"/>
    </row>
    <row r="8" spans="1:7">
      <c r="A8" s="302"/>
      <c r="B8" s="2"/>
      <c r="C8" s="2"/>
      <c r="D8" s="159"/>
      <c r="E8" s="2"/>
      <c r="F8" s="2"/>
      <c r="G8" s="24"/>
    </row>
    <row r="9" spans="1:7">
      <c r="A9" s="302"/>
      <c r="B9" s="305" t="s">
        <v>810</v>
      </c>
      <c r="C9" s="305"/>
      <c r="D9" s="305"/>
      <c r="E9" s="305"/>
      <c r="F9" s="305"/>
      <c r="G9" s="24"/>
    </row>
    <row r="10" spans="1:7" ht="27" customHeight="1">
      <c r="A10" s="302"/>
      <c r="B10" s="306" t="s">
        <v>423</v>
      </c>
      <c r="C10" s="306"/>
      <c r="D10" s="306"/>
      <c r="E10" s="306"/>
      <c r="F10" s="306"/>
      <c r="G10" s="24"/>
    </row>
    <row r="11" spans="1:7" ht="27" customHeight="1">
      <c r="A11" s="302"/>
      <c r="B11" s="307"/>
      <c r="C11" s="307"/>
      <c r="D11" s="307"/>
      <c r="E11" s="307"/>
      <c r="F11" s="307"/>
      <c r="G11" s="24"/>
    </row>
    <row r="12" spans="1:7">
      <c r="A12" s="302"/>
      <c r="B12" s="28" t="s">
        <v>808</v>
      </c>
      <c r="C12" s="29" t="s">
        <v>811</v>
      </c>
      <c r="D12" s="163" t="s">
        <v>812</v>
      </c>
      <c r="E12" s="29" t="s">
        <v>593</v>
      </c>
      <c r="F12" s="29" t="s">
        <v>594</v>
      </c>
      <c r="G12" s="24"/>
    </row>
    <row r="13" spans="1:7" ht="34.5">
      <c r="A13" s="302"/>
      <c r="B13" s="274">
        <v>1</v>
      </c>
      <c r="C13" s="275" t="s">
        <v>1046</v>
      </c>
      <c r="D13" s="276" t="s">
        <v>836</v>
      </c>
      <c r="E13" s="277" t="s">
        <v>813</v>
      </c>
      <c r="F13" s="277"/>
      <c r="G13" s="24"/>
    </row>
    <row r="14" spans="1:7" ht="46">
      <c r="A14" s="302"/>
      <c r="B14" s="274">
        <v>2</v>
      </c>
      <c r="C14" s="275" t="s">
        <v>1046</v>
      </c>
      <c r="D14" s="276" t="s">
        <v>983</v>
      </c>
      <c r="E14" s="277" t="s">
        <v>513</v>
      </c>
      <c r="F14" s="277" t="s">
        <v>514</v>
      </c>
      <c r="G14" s="24"/>
    </row>
    <row r="15" spans="1:7" ht="89.15" customHeight="1">
      <c r="A15" s="302"/>
      <c r="B15" s="308">
        <v>2.0099999999999998</v>
      </c>
      <c r="C15" s="299" t="s">
        <v>1046</v>
      </c>
      <c r="D15" s="311" t="s">
        <v>2150</v>
      </c>
      <c r="E15" s="278" t="s">
        <v>595</v>
      </c>
      <c r="F15" s="278" t="s">
        <v>598</v>
      </c>
      <c r="G15" s="24"/>
    </row>
    <row r="16" spans="1:7" ht="99" customHeight="1">
      <c r="A16" s="302"/>
      <c r="B16" s="309"/>
      <c r="C16" s="300"/>
      <c r="D16" s="312"/>
      <c r="E16" s="279"/>
      <c r="F16" s="279" t="s">
        <v>596</v>
      </c>
      <c r="G16" s="24"/>
    </row>
    <row r="17" spans="1:7" ht="63" customHeight="1">
      <c r="A17" s="302"/>
      <c r="B17" s="310"/>
      <c r="C17" s="301"/>
      <c r="D17" s="313"/>
      <c r="E17" s="275"/>
      <c r="F17" s="275" t="s">
        <v>597</v>
      </c>
      <c r="G17" s="24"/>
    </row>
    <row r="18" spans="1:7" ht="117" customHeight="1">
      <c r="A18" s="302"/>
      <c r="B18" s="308">
        <v>2.02</v>
      </c>
      <c r="C18" s="299" t="s">
        <v>1046</v>
      </c>
      <c r="D18" s="311" t="s">
        <v>2151</v>
      </c>
      <c r="E18" s="278" t="s">
        <v>424</v>
      </c>
      <c r="F18" s="278" t="s">
        <v>508</v>
      </c>
      <c r="G18" s="24"/>
    </row>
    <row r="19" spans="1:7" ht="71.150000000000006" customHeight="1">
      <c r="A19" s="302"/>
      <c r="B19" s="309"/>
      <c r="C19" s="300"/>
      <c r="D19" s="312"/>
      <c r="E19" s="279" t="s">
        <v>512</v>
      </c>
      <c r="F19" s="279" t="s">
        <v>425</v>
      </c>
      <c r="G19" s="24"/>
    </row>
    <row r="20" spans="1:7" ht="90.75" customHeight="1">
      <c r="A20" s="302"/>
      <c r="B20" s="309"/>
      <c r="C20" s="300"/>
      <c r="D20" s="312"/>
      <c r="E20" s="279"/>
      <c r="F20" s="279" t="s">
        <v>600</v>
      </c>
      <c r="G20" s="24"/>
    </row>
    <row r="21" spans="1:7" ht="74.25" customHeight="1">
      <c r="A21" s="302"/>
      <c r="B21" s="310"/>
      <c r="C21" s="301"/>
      <c r="D21" s="313"/>
      <c r="E21" s="275"/>
      <c r="F21" s="275" t="s">
        <v>599</v>
      </c>
      <c r="G21" s="24"/>
    </row>
    <row r="22" spans="1:7" ht="90" customHeight="1">
      <c r="A22" s="302"/>
      <c r="B22" s="293">
        <v>2.0299999999999998</v>
      </c>
      <c r="C22" s="293" t="s">
        <v>783</v>
      </c>
      <c r="D22" s="296" t="s">
        <v>2152</v>
      </c>
      <c r="E22" s="299" t="s">
        <v>422</v>
      </c>
      <c r="F22" s="278" t="s">
        <v>445</v>
      </c>
      <c r="G22" s="24"/>
    </row>
    <row r="23" spans="1:7" ht="109.5" customHeight="1">
      <c r="A23" s="302"/>
      <c r="B23" s="294"/>
      <c r="C23" s="294"/>
      <c r="D23" s="297"/>
      <c r="E23" s="300"/>
      <c r="F23" s="279" t="s">
        <v>784</v>
      </c>
      <c r="G23" s="24"/>
    </row>
    <row r="24" spans="1:7" ht="74.25" customHeight="1">
      <c r="A24" s="302"/>
      <c r="B24" s="295"/>
      <c r="C24" s="295"/>
      <c r="D24" s="298"/>
      <c r="E24" s="301"/>
      <c r="F24" s="275" t="s">
        <v>421</v>
      </c>
      <c r="G24" s="24"/>
    </row>
    <row r="25" spans="1:7" ht="72" customHeight="1">
      <c r="A25" s="302"/>
      <c r="B25" s="274" t="s">
        <v>443</v>
      </c>
      <c r="C25" s="275" t="s">
        <v>444</v>
      </c>
      <c r="D25" s="276" t="s">
        <v>2153</v>
      </c>
      <c r="E25" s="275" t="s">
        <v>2148</v>
      </c>
      <c r="F25" s="275" t="s">
        <v>446</v>
      </c>
      <c r="G25" s="24"/>
    </row>
    <row r="26" spans="1:7" ht="98.15" customHeight="1">
      <c r="A26" s="302"/>
      <c r="B26" s="314">
        <v>3</v>
      </c>
      <c r="C26" s="308" t="s">
        <v>66</v>
      </c>
      <c r="D26" s="311" t="s">
        <v>2154</v>
      </c>
      <c r="E26" s="299" t="s">
        <v>0</v>
      </c>
      <c r="F26" s="278" t="s">
        <v>60</v>
      </c>
      <c r="G26" s="24"/>
    </row>
    <row r="27" spans="1:7" ht="90" customHeight="1">
      <c r="A27" s="302"/>
      <c r="B27" s="315"/>
      <c r="C27" s="309"/>
      <c r="D27" s="312"/>
      <c r="E27" s="300"/>
      <c r="F27" s="279" t="s">
        <v>55</v>
      </c>
      <c r="G27" s="24"/>
    </row>
    <row r="28" spans="1:7" ht="19.399999999999999" customHeight="1">
      <c r="A28" s="302"/>
      <c r="B28" s="315"/>
      <c r="C28" s="309"/>
      <c r="D28" s="312"/>
      <c r="E28" s="300"/>
      <c r="F28" s="279" t="s">
        <v>56</v>
      </c>
      <c r="G28" s="24"/>
    </row>
    <row r="29" spans="1:7" ht="74.5" customHeight="1">
      <c r="A29" s="302"/>
      <c r="B29" s="315"/>
      <c r="C29" s="309"/>
      <c r="D29" s="312"/>
      <c r="E29" s="300"/>
      <c r="F29" s="279" t="s">
        <v>57</v>
      </c>
      <c r="G29" s="24"/>
    </row>
    <row r="30" spans="1:7" ht="62.5" customHeight="1">
      <c r="A30" s="302"/>
      <c r="B30" s="315"/>
      <c r="C30" s="309"/>
      <c r="D30" s="312"/>
      <c r="E30" s="300"/>
      <c r="F30" s="279" t="s">
        <v>58</v>
      </c>
      <c r="G30" s="24"/>
    </row>
    <row r="31" spans="1:7" ht="81" customHeight="1">
      <c r="A31" s="302"/>
      <c r="B31" s="315"/>
      <c r="C31" s="309"/>
      <c r="D31" s="312"/>
      <c r="E31" s="300"/>
      <c r="F31" s="279" t="s">
        <v>59</v>
      </c>
      <c r="G31" s="24"/>
    </row>
    <row r="32" spans="1:7" ht="48.75" customHeight="1">
      <c r="A32" s="302"/>
      <c r="B32" s="315"/>
      <c r="C32" s="309"/>
      <c r="D32" s="312"/>
      <c r="E32" s="300"/>
      <c r="F32" s="279" t="s">
        <v>62</v>
      </c>
      <c r="G32" s="24"/>
    </row>
    <row r="33" spans="1:7" ht="98.5" customHeight="1">
      <c r="A33" s="302"/>
      <c r="B33" s="315"/>
      <c r="C33" s="309"/>
      <c r="D33" s="312"/>
      <c r="E33" s="300"/>
      <c r="F33" s="279" t="s">
        <v>61</v>
      </c>
      <c r="G33" s="24"/>
    </row>
    <row r="34" spans="1:7" ht="89.15" customHeight="1">
      <c r="A34" s="302"/>
      <c r="B34" s="315"/>
      <c r="C34" s="309"/>
      <c r="D34" s="312"/>
      <c r="E34" s="300"/>
      <c r="F34" s="279" t="s">
        <v>63</v>
      </c>
      <c r="G34" s="24"/>
    </row>
    <row r="35" spans="1:7" ht="29.15" customHeight="1">
      <c r="A35" s="302"/>
      <c r="B35" s="315"/>
      <c r="C35" s="309"/>
      <c r="D35" s="312"/>
      <c r="E35" s="300"/>
      <c r="F35" s="279" t="s">
        <v>64</v>
      </c>
      <c r="G35" s="24"/>
    </row>
    <row r="36" spans="1:7" ht="138.5">
      <c r="A36" s="302"/>
      <c r="B36" s="316"/>
      <c r="C36" s="310"/>
      <c r="D36" s="313"/>
      <c r="E36" s="301"/>
      <c r="F36" s="281" t="s">
        <v>65</v>
      </c>
      <c r="G36" s="24"/>
    </row>
    <row r="37" spans="1:7" ht="138">
      <c r="A37" s="302"/>
      <c r="B37" s="280">
        <v>3.01</v>
      </c>
      <c r="C37" s="282" t="s">
        <v>66</v>
      </c>
      <c r="D37" s="276" t="s">
        <v>2155</v>
      </c>
      <c r="E37" s="283" t="s">
        <v>1282</v>
      </c>
      <c r="F37" s="284" t="s">
        <v>1384</v>
      </c>
      <c r="G37" s="24"/>
    </row>
    <row r="38" spans="1:7" ht="126.5">
      <c r="A38" s="302"/>
      <c r="B38" s="280">
        <v>3.02</v>
      </c>
      <c r="C38" s="282" t="s">
        <v>1314</v>
      </c>
      <c r="D38" s="276" t="s">
        <v>2156</v>
      </c>
      <c r="E38" s="283" t="s">
        <v>1329</v>
      </c>
      <c r="F38" s="284" t="s">
        <v>1385</v>
      </c>
      <c r="G38" s="24"/>
    </row>
    <row r="39" spans="1:7" ht="103.5">
      <c r="A39" s="302"/>
      <c r="B39" s="285">
        <v>4</v>
      </c>
      <c r="C39" s="286" t="s">
        <v>1480</v>
      </c>
      <c r="D39" s="276" t="s">
        <v>2157</v>
      </c>
      <c r="E39" s="275" t="s">
        <v>2104</v>
      </c>
      <c r="F39" s="275" t="s">
        <v>1481</v>
      </c>
      <c r="G39" s="24"/>
    </row>
    <row r="40" spans="1:7" ht="57.5">
      <c r="A40" s="302"/>
      <c r="B40" s="280">
        <v>4.01</v>
      </c>
      <c r="C40" s="286" t="s">
        <v>1480</v>
      </c>
      <c r="D40" s="276" t="s">
        <v>2159</v>
      </c>
      <c r="E40" s="275" t="s">
        <v>2116</v>
      </c>
      <c r="F40" s="275" t="s">
        <v>2120</v>
      </c>
      <c r="G40" s="24"/>
    </row>
    <row r="41" spans="1:7" ht="57.5">
      <c r="A41" s="302"/>
      <c r="B41" s="280" t="s">
        <v>2146</v>
      </c>
      <c r="C41" s="286" t="s">
        <v>1480</v>
      </c>
      <c r="D41" s="276" t="s">
        <v>2158</v>
      </c>
      <c r="E41" s="275" t="s">
        <v>2149</v>
      </c>
      <c r="F41" s="275" t="s">
        <v>2147</v>
      </c>
      <c r="G41" s="24"/>
    </row>
    <row r="42" spans="1:7" ht="57.5">
      <c r="A42" s="302"/>
      <c r="B42" s="280" t="s">
        <v>2173</v>
      </c>
      <c r="C42" s="286" t="s">
        <v>1480</v>
      </c>
      <c r="D42" s="276" t="s">
        <v>2178</v>
      </c>
      <c r="E42" s="275" t="s">
        <v>2148</v>
      </c>
      <c r="F42" s="275" t="s">
        <v>2174</v>
      </c>
      <c r="G42" s="24"/>
    </row>
    <row r="43" spans="1:7" ht="172.5">
      <c r="A43" s="302"/>
      <c r="B43" s="287">
        <v>4.0999999999999996</v>
      </c>
      <c r="C43" s="286" t="s">
        <v>2177</v>
      </c>
      <c r="D43" s="288">
        <v>42867</v>
      </c>
      <c r="E43" s="289" t="s">
        <v>2180</v>
      </c>
      <c r="F43" s="275" t="s">
        <v>2179</v>
      </c>
      <c r="G43" s="24"/>
    </row>
    <row r="44" spans="1:7" ht="103.5">
      <c r="A44" s="302"/>
      <c r="B44" s="287">
        <v>4.2</v>
      </c>
      <c r="C44" s="286" t="s">
        <v>2177</v>
      </c>
      <c r="D44" s="288">
        <v>42704</v>
      </c>
      <c r="E44" s="289" t="s">
        <v>2369</v>
      </c>
      <c r="F44" s="275" t="s">
        <v>2344</v>
      </c>
      <c r="G44" s="24"/>
    </row>
    <row r="45" spans="1:7" ht="207">
      <c r="A45" s="302"/>
      <c r="B45" s="290">
        <v>5</v>
      </c>
      <c r="C45" s="286" t="s">
        <v>2177</v>
      </c>
      <c r="D45" s="288">
        <v>42867</v>
      </c>
      <c r="E45" s="289" t="s">
        <v>12256</v>
      </c>
      <c r="F45" s="275" t="s">
        <v>11978</v>
      </c>
      <c r="G45" s="24"/>
    </row>
    <row r="46" spans="1:7" ht="57.5">
      <c r="A46" s="302"/>
      <c r="B46" s="287">
        <v>5.01</v>
      </c>
      <c r="C46" s="286" t="s">
        <v>2177</v>
      </c>
      <c r="D46" s="288">
        <v>42907</v>
      </c>
      <c r="E46" s="289" t="s">
        <v>14886</v>
      </c>
      <c r="F46" s="275" t="s">
        <v>11978</v>
      </c>
      <c r="G46" s="24"/>
    </row>
    <row r="47" spans="1:7" ht="92">
      <c r="A47" s="302"/>
      <c r="B47" s="287">
        <v>5.0999999999999996</v>
      </c>
      <c r="C47" s="286" t="s">
        <v>2177</v>
      </c>
      <c r="D47" s="288">
        <v>43070</v>
      </c>
      <c r="E47" s="289" t="s">
        <v>12456</v>
      </c>
      <c r="F47" s="275" t="s">
        <v>12457</v>
      </c>
      <c r="G47" s="24"/>
    </row>
    <row r="48" spans="1:7" ht="80.5">
      <c r="A48" s="302"/>
      <c r="B48" s="287">
        <v>5.1100000000000003</v>
      </c>
      <c r="C48" s="286" t="s">
        <v>12684</v>
      </c>
      <c r="D48" s="288">
        <v>43217</v>
      </c>
      <c r="E48" s="289" t="s">
        <v>12786</v>
      </c>
      <c r="F48" s="275" t="s">
        <v>12711</v>
      </c>
      <c r="G48" s="24"/>
    </row>
    <row r="49" spans="1:7" ht="80.5">
      <c r="A49" s="302"/>
      <c r="B49" s="287">
        <v>5.12</v>
      </c>
      <c r="C49" s="286" t="s">
        <v>12684</v>
      </c>
      <c r="D49" s="288">
        <v>43581</v>
      </c>
      <c r="E49" s="289" t="s">
        <v>12786</v>
      </c>
      <c r="F49" s="275" t="s">
        <v>13315</v>
      </c>
      <c r="G49" s="24"/>
    </row>
    <row r="50" spans="1:7" ht="115">
      <c r="A50" s="302"/>
      <c r="B50" s="290">
        <v>6</v>
      </c>
      <c r="C50" s="286" t="s">
        <v>12684</v>
      </c>
      <c r="D50" s="288">
        <v>43964</v>
      </c>
      <c r="E50" s="289" t="s">
        <v>13527</v>
      </c>
      <c r="F50" s="275" t="s">
        <v>13318</v>
      </c>
      <c r="G50" s="24"/>
    </row>
    <row r="51" spans="1:7" ht="57.5">
      <c r="A51" s="302"/>
      <c r="B51" s="287">
        <v>6.01</v>
      </c>
      <c r="C51" s="286" t="s">
        <v>12684</v>
      </c>
      <c r="D51" s="288">
        <v>43970</v>
      </c>
      <c r="E51" s="289" t="s">
        <v>14887</v>
      </c>
      <c r="F51" s="289" t="s">
        <v>13318</v>
      </c>
      <c r="G51" s="24"/>
    </row>
    <row r="52" spans="1:7" ht="57.5">
      <c r="A52" s="302"/>
      <c r="B52" s="287">
        <v>6.1</v>
      </c>
      <c r="C52" s="286" t="s">
        <v>12684</v>
      </c>
      <c r="D52" s="288">
        <v>44314</v>
      </c>
      <c r="E52" s="289" t="s">
        <v>14880</v>
      </c>
      <c r="F52" s="289" t="s">
        <v>14487</v>
      </c>
      <c r="G52" s="24"/>
    </row>
    <row r="53" spans="1:7" ht="57.5">
      <c r="A53" s="302"/>
      <c r="B53" s="287">
        <v>6.2</v>
      </c>
      <c r="C53" s="286" t="s">
        <v>12684</v>
      </c>
      <c r="D53" s="288">
        <v>44678</v>
      </c>
      <c r="E53" s="289" t="s">
        <v>14880</v>
      </c>
      <c r="F53" s="289" t="s">
        <v>14879</v>
      </c>
      <c r="G53" s="24"/>
    </row>
    <row r="54" spans="1:7" ht="57.5">
      <c r="A54" s="302"/>
      <c r="B54" s="287">
        <v>6.21</v>
      </c>
      <c r="C54" s="286" t="s">
        <v>12684</v>
      </c>
      <c r="D54" s="288">
        <v>44687</v>
      </c>
      <c r="E54" s="289" t="s">
        <v>14888</v>
      </c>
      <c r="F54" s="289" t="s">
        <v>14879</v>
      </c>
      <c r="G54" s="24"/>
    </row>
    <row r="55" spans="1:7" ht="57.5">
      <c r="A55" s="302"/>
      <c r="B55" s="287">
        <v>6.22</v>
      </c>
      <c r="C55" s="286" t="s">
        <v>12684</v>
      </c>
      <c r="D55" s="291">
        <v>44692</v>
      </c>
      <c r="E55" s="289" t="s">
        <v>14887</v>
      </c>
      <c r="F55" s="289" t="s">
        <v>14879</v>
      </c>
      <c r="G55" s="24"/>
    </row>
    <row r="56" spans="1:7" ht="80.5">
      <c r="A56" s="302"/>
      <c r="B56" s="290">
        <v>6.3</v>
      </c>
      <c r="C56" s="286" t="s">
        <v>12684</v>
      </c>
      <c r="D56" s="291">
        <v>45051</v>
      </c>
      <c r="E56" s="289" t="s">
        <v>15144</v>
      </c>
      <c r="F56" s="289" t="s">
        <v>14925</v>
      </c>
      <c r="G56" s="24"/>
    </row>
    <row r="57" spans="1:7" ht="57.5">
      <c r="A57" s="302"/>
      <c r="B57" s="287">
        <v>6.31</v>
      </c>
      <c r="C57" s="286" t="s">
        <v>12684</v>
      </c>
      <c r="D57" s="291">
        <v>45072</v>
      </c>
      <c r="E57" s="289" t="s">
        <v>15146</v>
      </c>
      <c r="F57" s="289" t="s">
        <v>14925</v>
      </c>
      <c r="G57" s="24"/>
    </row>
    <row r="58" spans="1:7" ht="57.5">
      <c r="A58" s="302"/>
      <c r="B58" s="290">
        <v>6.4</v>
      </c>
      <c r="C58" s="286" t="s">
        <v>12684</v>
      </c>
      <c r="D58" s="291">
        <v>45408</v>
      </c>
      <c r="E58" s="289" t="s">
        <v>15148</v>
      </c>
      <c r="F58" s="289" t="s">
        <v>15147</v>
      </c>
      <c r="G58" s="24"/>
    </row>
    <row r="59" spans="1:7" ht="57.5">
      <c r="A59" s="302"/>
      <c r="B59" s="290">
        <v>6.5</v>
      </c>
      <c r="C59" s="286" t="s">
        <v>12684</v>
      </c>
      <c r="D59" s="291">
        <v>45772</v>
      </c>
      <c r="E59" s="289" t="s">
        <v>15217</v>
      </c>
      <c r="F59" s="289" t="s">
        <v>15259</v>
      </c>
      <c r="G59" s="24"/>
    </row>
    <row r="60" spans="1:7" ht="80.5">
      <c r="A60" s="302"/>
      <c r="B60" s="290">
        <v>6.6</v>
      </c>
      <c r="C60" s="286" t="s">
        <v>12684</v>
      </c>
      <c r="D60" s="291">
        <v>46129</v>
      </c>
      <c r="E60" s="289" t="s">
        <v>15870</v>
      </c>
      <c r="F60" s="292" t="s">
        <v>15352</v>
      </c>
      <c r="G60" s="24"/>
    </row>
    <row r="61" spans="1:7" ht="14" thickBot="1">
      <c r="A61" s="303"/>
      <c r="B61" s="304" t="str">
        <f ca="1">OFFSET(L!$C$1,MATCH("General"&amp;"Cpy",L!$A:$A,0)-1,SL,,)</f>
        <v>© 2026 Responsible Minerals Initiative. All rights reserved.</v>
      </c>
      <c r="C61" s="304"/>
      <c r="D61" s="304"/>
      <c r="E61" s="304"/>
      <c r="F61" s="304"/>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2DCCF08-BAD0-4D55-AA40-C03CD3E3F4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6CE7A4-2AC7-4699-BB53-B105943F75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1"/>
      <c r="B2" s="134" t="str">
        <f ca="1">OFFSET(L!$C$1,MATCH("Definitions"&amp;ADDRESS(ROW(),COLUMN(),4),L!$A:$A,0)-1,SL,,)</f>
        <v>ITEM</v>
      </c>
      <c r="C2" s="134" t="str">
        <f ca="1">OFFSET(L!$C$1,MATCH("Definitions"&amp;ADDRESS(ROW(),COLUMN(),4),L!$A:$A,0)-1,SL,,)</f>
        <v>DEFINITION</v>
      </c>
      <c r="D2" s="321"/>
      <c r="E2" s="98"/>
    </row>
    <row r="3" spans="1:5" ht="64" customHeight="1">
      <c r="A3" s="71"/>
      <c r="B3" s="60" t="str">
        <f ca="1">OFFSET(L!$C$1,MATCH("Definitions"&amp;ADDRESS(ROW(),COLUMN(),4),L!$A:$A,0)-1,SL,,)</f>
        <v>3TG</v>
      </c>
      <c r="C3" s="60" t="str">
        <f ca="1">OFFSET(L!$C$1,MATCH("Definitions"&amp;ADDRESS(ROW(),COLUMN(),4),L!$A:$A,0)-1,SL,,)</f>
        <v>Tantalum, tin, tungsten, gold</v>
      </c>
      <c r="D3" s="321"/>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1"/>
      <c r="E9" s="97" t="s">
        <v>1267</v>
      </c>
    </row>
    <row r="10" spans="1:5" ht="45">
      <c r="A10" s="71"/>
      <c r="B10" s="60" t="str">
        <f ca="1">OFFSET(L!$C$1,MATCH("Definitions"&amp;ADDRESS(ROW(),COLUMN(),4),L!$A:$A,0)-1,SL,,)</f>
        <v>DRC</v>
      </c>
      <c r="C10" s="60" t="str">
        <f ca="1">OFFSET(L!$C$1,MATCH("Definitions"&amp;ADDRESS(ROW(),COLUMN(),4),L!$A:$A,0)-1,SL,,)</f>
        <v>Democratic Republic of Congo</v>
      </c>
      <c r="D10" s="321"/>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1"/>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1"/>
      <c r="E20" s="97"/>
    </row>
    <row r="21" spans="1:5" ht="15">
      <c r="A21" s="71"/>
      <c r="B21" s="60" t="str">
        <f ca="1">OFFSET(L!$C$1,MATCH("Definitions"&amp;ADDRESS(ROW(),COLUMN(),4),L!$A:$A,0)-1,SL,,)</f>
        <v>RBA</v>
      </c>
      <c r="C21" s="60" t="str">
        <f ca="1">OFFSET(L!$C$1,MATCH("Definitions"&amp;ADDRESS(ROW(),COLUMN(),4),L!$A:$A,0)-1,SL,,)</f>
        <v>Responsible Business Alliance (www.responsiblebusiness.org)</v>
      </c>
      <c r="D21" s="321"/>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1"/>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97"/>
    </row>
    <row r="32" spans="1:5" ht="15">
      <c r="A32" s="71"/>
      <c r="B32" s="320" t="str">
        <f ca="1">OFFSET(L!$C$1,MATCH("General"&amp;"Cpy",L!$A:$A,0)-1,SL,,)</f>
        <v>© 2026 Responsible Minerals Initiative. All rights reserved.</v>
      </c>
      <c r="C32" s="320"/>
      <c r="D32" s="321"/>
      <c r="E32" s="97"/>
    </row>
    <row r="33" spans="1:4" ht="14" thickBot="1">
      <c r="A33" s="72"/>
      <c r="B33" s="146"/>
      <c r="C33" s="146"/>
      <c r="D33" s="322"/>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5" zoomScalePageLayoutView="70" workbookViewId="0">
      <selection activeCell="G89" sqref="G89:J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39"/>
      <c r="B1" s="340"/>
      <c r="C1" s="340"/>
      <c r="D1" s="340"/>
      <c r="E1" s="340"/>
      <c r="F1" s="340"/>
      <c r="G1" s="340"/>
      <c r="H1" s="340"/>
      <c r="I1" s="340"/>
      <c r="J1" s="340"/>
      <c r="K1" s="341"/>
      <c r="L1" s="97"/>
      <c r="P1" s="2"/>
      <c r="Q1" s="2"/>
      <c r="R1" s="2"/>
      <c r="S1" s="2"/>
      <c r="T1" s="2"/>
      <c r="U1" s="2"/>
      <c r="V1" s="2"/>
      <c r="W1" s="2"/>
      <c r="X1" s="2"/>
      <c r="Y1" s="2"/>
      <c r="Z1" s="2"/>
      <c r="AA1" s="2"/>
      <c r="AB1" s="2"/>
      <c r="AC1" s="2"/>
      <c r="AD1" s="2"/>
      <c r="AE1" s="2"/>
      <c r="AF1" s="2"/>
      <c r="AG1" s="2"/>
      <c r="AH1" s="2"/>
    </row>
    <row r="2" spans="1:34" ht="82.4" customHeight="1">
      <c r="A2" s="31"/>
      <c r="B2" s="133"/>
      <c r="C2" s="32"/>
      <c r="D2" s="342" t="str">
        <f ca="1">OFFSET(L!$C$1,MATCH("Declaration"&amp;ADDRESS(ROW(),COLUMN(),4),L!$A:$A,0)-1,SL,,)</f>
        <v>Conflict Minerals Reporting Template (CMRT)</v>
      </c>
      <c r="E2" s="343"/>
      <c r="F2" s="343"/>
      <c r="G2" s="343"/>
      <c r="H2" s="343"/>
      <c r="I2" s="343"/>
      <c r="J2" s="344"/>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5"/>
      <c r="G3" s="355"/>
      <c r="H3" s="355"/>
      <c r="I3" s="145"/>
      <c r="J3" s="135" t="s">
        <v>15370</v>
      </c>
      <c r="K3" s="33"/>
      <c r="L3" s="97"/>
      <c r="P3" s="42">
        <f>MATCH($D$3,LN,0)</f>
        <v>1</v>
      </c>
    </row>
    <row r="4" spans="1:34" ht="15">
      <c r="A4" s="31"/>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3"/>
      <c r="L6" s="112" t="s">
        <v>428</v>
      </c>
      <c r="P6" s="2"/>
      <c r="Q6" s="2"/>
      <c r="R6" s="2"/>
      <c r="S6" s="2"/>
      <c r="T6" s="2"/>
      <c r="U6" s="2"/>
      <c r="V6" s="2"/>
      <c r="W6" s="2"/>
      <c r="X6" s="2"/>
      <c r="Y6" s="2"/>
      <c r="Z6" s="2"/>
      <c r="AA6" s="2"/>
      <c r="AB6" s="2"/>
      <c r="AC6" s="2"/>
      <c r="AD6" s="2"/>
      <c r="AE6" s="2"/>
      <c r="AF6" s="2"/>
      <c r="AG6" s="2"/>
      <c r="AH6" s="2"/>
    </row>
    <row r="7" spans="1:34" ht="37" customHeight="1">
      <c r="A7" s="31"/>
      <c r="B7" s="360" t="str">
        <f ca="1">OFFSET(L!$C$1,MATCH("Declaration"&amp;ADDRESS(ROW(),COLUMN(),4),L!$A:$A,0)-1,SL,,)</f>
        <v>Company Information</v>
      </c>
      <c r="C7" s="360"/>
      <c r="D7" s="360"/>
      <c r="E7" s="360"/>
      <c r="F7" s="360"/>
      <c r="G7" s="360"/>
      <c r="H7" s="360"/>
      <c r="I7" s="360"/>
      <c r="J7" s="360"/>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5" t="s">
        <v>15879</v>
      </c>
      <c r="E8" s="346"/>
      <c r="F8" s="346"/>
      <c r="G8" s="346"/>
      <c r="H8" s="346"/>
      <c r="I8" s="346"/>
      <c r="J8" s="347"/>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57" t="s">
        <v>479</v>
      </c>
      <c r="E9" s="358"/>
      <c r="F9" s="358"/>
      <c r="G9" s="359"/>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1" t="str">
        <f ca="1">OFFSET(L!$C$1,MATCH("Declaration"&amp;ADDRESS(ROW(),COLUMN(),4)&amp;LEFT($D$9,1),L!$A:$A,0)-1,SL,,)</f>
        <v>Description of Scope:</v>
      </c>
      <c r="C10" s="119"/>
      <c r="D10" s="352" t="s">
        <v>15880</v>
      </c>
      <c r="E10" s="353"/>
      <c r="F10" s="353"/>
      <c r="G10" s="353"/>
      <c r="H10" s="353"/>
      <c r="I10" s="353"/>
      <c r="J10" s="354"/>
      <c r="K10" s="33"/>
      <c r="L10" s="112"/>
      <c r="Q10" s="2"/>
      <c r="R10" s="2"/>
      <c r="S10" s="2"/>
      <c r="T10" s="2"/>
      <c r="U10" s="2"/>
      <c r="V10" s="2"/>
      <c r="W10" s="2"/>
      <c r="X10" s="2"/>
      <c r="Y10" s="2"/>
      <c r="Z10" s="2"/>
      <c r="AA10" s="2"/>
      <c r="AB10" s="2"/>
      <c r="AC10" s="2"/>
      <c r="AD10" s="2"/>
      <c r="AE10" s="2"/>
      <c r="AF10" s="2"/>
      <c r="AG10" s="2"/>
      <c r="AH10" s="2"/>
    </row>
    <row r="11" spans="1:34" ht="15">
      <c r="A11" s="35"/>
      <c r="B11" s="362"/>
      <c r="C11" s="119"/>
      <c r="D11" s="368" t="str">
        <f ca="1">IF(D9=Q9,OFFSET(L!$C$1,MATCH("Declaration"&amp;ADDRESS(ROW(),COLUMN(),4),L!$A:$A,0)-1,SL,,),"")</f>
        <v/>
      </c>
      <c r="E11" s="369"/>
      <c r="F11" s="369"/>
      <c r="G11" s="369"/>
      <c r="H11" s="369"/>
      <c r="I11" s="369"/>
      <c r="J11" s="370"/>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48" t="s">
        <v>15881</v>
      </c>
      <c r="E12" s="349"/>
      <c r="F12" s="349"/>
      <c r="G12" s="349"/>
      <c r="H12" s="349"/>
      <c r="I12" s="349"/>
      <c r="J12" s="350"/>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48" t="s">
        <v>15882</v>
      </c>
      <c r="E13" s="349"/>
      <c r="F13" s="349"/>
      <c r="G13" s="349"/>
      <c r="H13" s="349"/>
      <c r="I13" s="349"/>
      <c r="J13" s="350"/>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48" t="s">
        <v>15883</v>
      </c>
      <c r="E14" s="349"/>
      <c r="F14" s="349"/>
      <c r="G14" s="349"/>
      <c r="H14" s="349"/>
      <c r="I14" s="349"/>
      <c r="J14" s="350"/>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48" t="s">
        <v>15884</v>
      </c>
      <c r="E15" s="349"/>
      <c r="F15" s="349"/>
      <c r="G15" s="349"/>
      <c r="H15" s="349"/>
      <c r="I15" s="349"/>
      <c r="J15" s="350"/>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3" t="s">
        <v>15885</v>
      </c>
      <c r="E16" s="364"/>
      <c r="F16" s="364"/>
      <c r="G16" s="364"/>
      <c r="H16" s="364"/>
      <c r="I16" s="364"/>
      <c r="J16" s="365"/>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48" t="s">
        <v>15886</v>
      </c>
      <c r="E17" s="349"/>
      <c r="F17" s="349"/>
      <c r="G17" s="349"/>
      <c r="H17" s="349"/>
      <c r="I17" s="349"/>
      <c r="J17" s="350"/>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1" t="s">
        <v>15884</v>
      </c>
      <c r="E18" s="382"/>
      <c r="F18" s="382"/>
      <c r="G18" s="382"/>
      <c r="H18" s="382"/>
      <c r="I18" s="382"/>
      <c r="J18" s="383"/>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48" t="s">
        <v>15887</v>
      </c>
      <c r="E19" s="349"/>
      <c r="F19" s="349"/>
      <c r="G19" s="349"/>
      <c r="H19" s="349"/>
      <c r="I19" s="349"/>
      <c r="J19" s="350"/>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3" t="s">
        <v>15885</v>
      </c>
      <c r="E20" s="364"/>
      <c r="F20" s="364"/>
      <c r="G20" s="364"/>
      <c r="H20" s="364"/>
      <c r="I20" s="364"/>
      <c r="J20" s="365"/>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3" t="s">
        <v>15886</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28">
        <v>46140</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3"/>
      <c r="E23" s="373"/>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6" t="s">
        <v>473</v>
      </c>
      <c r="E28" s="327"/>
      <c r="F28" s="11"/>
      <c r="G28" s="334"/>
      <c r="H28" s="335"/>
      <c r="I28" s="335"/>
      <c r="J28" s="336"/>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326" t="s">
        <v>474</v>
      </c>
      <c r="E29" s="327"/>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1" t="str">
        <f ca="1">D25</f>
        <v>Answer</v>
      </c>
      <c r="E31" s="331"/>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6" t="s">
        <v>473</v>
      </c>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6" t="s">
        <v>473</v>
      </c>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326"/>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1" t="str">
        <f ca="1">D25</f>
        <v>Answer</v>
      </c>
      <c r="E37" s="331"/>
      <c r="F37" s="17"/>
      <c r="G37" s="41" t="str">
        <f ca="1">G25</f>
        <v>Comments</v>
      </c>
      <c r="H37" s="372"/>
      <c r="I37" s="372"/>
      <c r="J37" s="372"/>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6" t="s">
        <v>473</v>
      </c>
      <c r="E39" s="327"/>
      <c r="F39" s="44"/>
      <c r="G39" s="334" t="s">
        <v>15888</v>
      </c>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6" t="s">
        <v>473</v>
      </c>
      <c r="E40" s="327"/>
      <c r="F40" s="44"/>
      <c r="G40" s="334" t="s">
        <v>15888</v>
      </c>
      <c r="H40" s="335"/>
      <c r="I40" s="335"/>
      <c r="J40" s="336"/>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326"/>
      <c r="E41" s="327"/>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1" t="str">
        <f ca="1">D25</f>
        <v>Answer</v>
      </c>
      <c r="E43" s="331"/>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6" t="s">
        <v>473</v>
      </c>
      <c r="E45" s="327"/>
      <c r="F45" s="44"/>
      <c r="G45" s="334" t="s">
        <v>15888</v>
      </c>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6" t="s">
        <v>473</v>
      </c>
      <c r="E46" s="327"/>
      <c r="F46" s="44"/>
      <c r="G46" s="334" t="s">
        <v>15888</v>
      </c>
      <c r="H46" s="335"/>
      <c r="I46" s="335"/>
      <c r="J46" s="336"/>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326"/>
      <c r="E47" s="327"/>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6" t="s">
        <v>474</v>
      </c>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326"/>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49" t="str">
        <f ca="1">OFFSET(L!$C$1,MATCH("Declaration"&amp;ADDRESS(ROW(),COLUMN(),4),L!$A:$A,0)-1,SL,,)&amp;Q$37</f>
        <v>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66"/>
      <c r="E56" s="367"/>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66" t="s">
        <v>2370</v>
      </c>
      <c r="E57" s="367"/>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6" t="s">
        <v>2370</v>
      </c>
      <c r="E58" s="367"/>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66"/>
      <c r="E59" s="367"/>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49" t="str">
        <f ca="1">OFFSET(L!$C$1,MATCH("Declaration"&amp;ADDRESS(ROW(),COLUMN(),4),L!$A:$A,0)-1,SL,,)&amp;Q$37</f>
        <v>7) Have you identified all of the smelters supplying the 3TG to your supply chain?  (*)</v>
      </c>
      <c r="C61" s="9"/>
      <c r="D61" s="331" t="str">
        <f ca="1">D25</f>
        <v>Answer</v>
      </c>
      <c r="E61" s="331"/>
      <c r="F61" s="17"/>
      <c r="G61" s="41" t="str">
        <f ca="1">G25</f>
        <v>Comments</v>
      </c>
      <c r="H61" s="371"/>
      <c r="I61" s="371"/>
      <c r="J61" s="371"/>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6" t="s">
        <v>473</v>
      </c>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6" t="s">
        <v>473</v>
      </c>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326"/>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1" t="str">
        <f ca="1">D25</f>
        <v>Answer</v>
      </c>
      <c r="E67" s="331"/>
      <c r="F67" s="17"/>
      <c r="G67" s="41" t="str">
        <f ca="1">G25</f>
        <v>Comments</v>
      </c>
      <c r="H67" s="371" t="str">
        <f>IF(Q75="(*)","Click here to enter smelter names","")</f>
        <v/>
      </c>
      <c r="I67" s="371"/>
      <c r="J67" s="371"/>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6" t="s">
        <v>473</v>
      </c>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326"/>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4" t="str">
        <f ca="1">OFFSET(L!$C$1,MATCH("Declaration"&amp;ADDRESS(ROW(),COLUMN(),4),L!$A:$A,0)-1,SL,,)</f>
        <v>Answer the Following Questions at a Company Level</v>
      </c>
      <c r="C73" s="384"/>
      <c r="D73" s="384"/>
      <c r="E73" s="384"/>
      <c r="F73" s="384"/>
      <c r="G73" s="384"/>
      <c r="H73" s="384"/>
      <c r="I73" s="384"/>
      <c r="J73" s="384"/>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79"/>
      <c r="H76" s="379"/>
      <c r="I76" s="379"/>
      <c r="J76" s="379"/>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6" t="s">
        <v>473</v>
      </c>
      <c r="E77" s="327"/>
      <c r="F77" s="54"/>
      <c r="G77" s="338" t="s">
        <v>15889</v>
      </c>
      <c r="H77" s="397"/>
      <c r="I77" s="397"/>
      <c r="J77" s="398"/>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6" t="s">
        <v>474</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7" t="s">
        <v>473</v>
      </c>
      <c r="E85" s="378"/>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79"/>
      <c r="H86" s="379"/>
      <c r="I86" s="379"/>
      <c r="J86" s="379"/>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6" t="s">
        <v>473</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0"/>
      <c r="H88" s="380"/>
      <c r="I88" s="380"/>
      <c r="J88" s="380"/>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6" t="s">
        <v>474</v>
      </c>
      <c r="E89" s="327"/>
      <c r="F89" s="54"/>
      <c r="G89" s="334" t="s">
        <v>15890</v>
      </c>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6" t="str">
        <f>IF(OR($D$8="",$I$3=""),"","Click here to check required fields completion")</f>
        <v/>
      </c>
      <c r="C90" s="376"/>
      <c r="D90" s="376"/>
      <c r="E90" s="376"/>
      <c r="F90" s="376"/>
      <c r="G90" s="376"/>
      <c r="H90" s="376"/>
      <c r="I90" s="376"/>
      <c r="J90" s="376"/>
      <c r="K90" s="33"/>
      <c r="L90" s="97"/>
      <c r="P90" s="2"/>
      <c r="Q90" s="2"/>
      <c r="R90" s="2"/>
      <c r="S90" s="2"/>
      <c r="T90" s="2"/>
      <c r="U90" s="2"/>
      <c r="V90" s="2"/>
      <c r="W90" s="2"/>
      <c r="X90" s="2"/>
      <c r="Y90" s="2"/>
      <c r="Z90" s="2"/>
      <c r="AA90" s="2"/>
      <c r="AB90" s="2"/>
      <c r="AC90" s="2"/>
      <c r="AD90" s="2"/>
      <c r="AE90" s="2"/>
      <c r="AF90" s="2"/>
      <c r="AG90" s="2"/>
      <c r="AH90" s="2"/>
    </row>
    <row r="91" spans="1:34" ht="15.5" thickBot="1">
      <c r="A91" s="374" t="str">
        <f ca="1">OFFSET(L!$C$1,MATCH("General"&amp;"Cpy",L!$A:$A,0)-1,SL,,)</f>
        <v>© 2026 Responsible Minerals Initiative. All rights reserved.</v>
      </c>
      <c r="B91" s="375"/>
      <c r="C91" s="375"/>
      <c r="D91" s="375"/>
      <c r="E91" s="375"/>
      <c r="F91" s="375"/>
      <c r="G91" s="375"/>
      <c r="H91" s="375"/>
      <c r="I91" s="375"/>
      <c r="J91" s="375"/>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
      </c>
      <c r="E96" s="263" t="str">
        <f>IF(AND(OR($D$26="Yes",$D$26=""),OR($D$32="Yes",$D$32="")),"100%","")</f>
        <v/>
      </c>
      <c r="G96" s="263" t="str">
        <f>IF(OR($D$26="Yes",$D$26=""),"Yes","")</f>
        <v/>
      </c>
    </row>
    <row r="97" spans="2:7" ht="13.5" hidden="1" customHeight="1">
      <c r="B97" s="53" t="s">
        <v>474</v>
      </c>
      <c r="D97" s="263" t="str">
        <f>IF(AND(OR($D$26="Yes",$D$26=""),OR($D$32="Yes",$D$32="")),"No","")</f>
        <v/>
      </c>
      <c r="E97" s="263" t="str">
        <f>IF(AND(OR($D$26="Yes",$D$26=""),OR($D$32="Yes",$D$32="")),"Greater than 90%","")</f>
        <v/>
      </c>
      <c r="G97" s="263" t="str">
        <f>IF(OR($D$26="Yes",$D$26=""),"No","")</f>
        <v/>
      </c>
    </row>
    <row r="98" spans="2:7" ht="15" hidden="1">
      <c r="B98" s="53" t="s">
        <v>475</v>
      </c>
      <c r="D98" s="263" t="str">
        <f>IF(AND(OR($D$26="Yes",$D$26=""),OR($D$32="Yes",$D$32="")),"Unknown","")</f>
        <v/>
      </c>
      <c r="E98" s="263" t="str">
        <f>IF(AND(OR($D$26="Yes",$D$26=""),OR($D$32="Yes",$D$32="")),"Greater than 75%","")</f>
        <v/>
      </c>
      <c r="G98" s="263" t="str">
        <f>IF(OR($D$27="Yes",$D$27=""),"Yes","")</f>
        <v>Yes</v>
      </c>
    </row>
    <row r="99" spans="2:7" ht="15" hidden="1">
      <c r="B99" s="172">
        <v>1</v>
      </c>
      <c r="D99" s="263" t="str">
        <f>IF(AND(OR($D$27="Yes",$D$27=""),OR($D$33="Yes",$D$33="")),"Yes","")</f>
        <v>Yes</v>
      </c>
      <c r="E99" s="263" t="str">
        <f>IF(AND(OR($D$26="Yes",$D$26=""),OR($D$32="Yes",$D$32="")),"Greater than 50%","")</f>
        <v/>
      </c>
      <c r="G99" s="263" t="str">
        <f>IF(OR($D$27="Yes",$D$27=""),"No","")</f>
        <v>No</v>
      </c>
    </row>
    <row r="100" spans="2:7" ht="15" hidden="1">
      <c r="B100" s="219" t="s">
        <v>2370</v>
      </c>
      <c r="D100" s="263" t="str">
        <f>IF(AND(OR($D$27="Yes",$D$27=""),OR($D$33="Yes",$D$33="")),"No","")</f>
        <v>No</v>
      </c>
      <c r="E100" s="263" t="str">
        <f>IF(AND(OR($D$26="Yes",$D$26=""),OR($D$32="Yes",$D$32="")),"50% or less","")</f>
        <v/>
      </c>
      <c r="G100" s="263" t="str">
        <f>IF(OR($D$28="Yes",$D$28=""),"Yes","")</f>
        <v>Yes</v>
      </c>
    </row>
    <row r="101" spans="2:7" ht="15" hidden="1">
      <c r="B101" s="219" t="s">
        <v>2371</v>
      </c>
      <c r="D101" s="263" t="str">
        <f>IF(AND(OR($D$27="Yes",$D$27=""),OR($D$33="Yes",$D$33="")),"Unknown","")</f>
        <v>Unknown</v>
      </c>
      <c r="E101" s="263" t="str">
        <f>IF(AND(OR($D$26="Yes",$D$26=""),OR($D$32="Yes",$D$32="")),"None","")</f>
        <v/>
      </c>
      <c r="G101" s="263" t="str">
        <f>IF(OR($D$28="Yes",$D$28=""),"No","")</f>
        <v>No</v>
      </c>
    </row>
    <row r="102" spans="2:7" ht="15" hidden="1">
      <c r="B102" s="219" t="s">
        <v>2372</v>
      </c>
      <c r="D102" s="263" t="str">
        <f>IF(AND(OR($D$28="Yes",$D$28=""),OR($D$34="Yes",$D$34="")),"Yes","")</f>
        <v>Yes</v>
      </c>
      <c r="E102" s="263" t="str">
        <f>IF(AND(OR($D$27="Yes",$D$27=""),OR($D$33="Yes",$D$33="")),"100%","")</f>
        <v>100%</v>
      </c>
      <c r="G102" s="263" t="str">
        <f>IF(OR($D$29="Yes",$D$29=""),"Yes","")</f>
        <v/>
      </c>
    </row>
    <row r="103" spans="2:7" ht="15" hidden="1">
      <c r="B103" s="219" t="s">
        <v>2373</v>
      </c>
      <c r="D103" s="263" t="str">
        <f>IF(AND(OR($D$28="Yes",$D$28=""),OR($D$34="Yes",$D$34="")),"No","")</f>
        <v>No</v>
      </c>
      <c r="E103" s="263" t="str">
        <f>IF(AND(OR($D$27="Yes",$D$27=""),OR($D$33="Yes",$D$33="")),"Greater than 90%","")</f>
        <v>Greater than 90%</v>
      </c>
      <c r="G103" s="263" t="str">
        <f>IF(OR($D$29="Yes",$D$29=""),"No","")</f>
        <v/>
      </c>
    </row>
    <row r="104" spans="2:7" ht="15" hidden="1">
      <c r="B104" s="219" t="s">
        <v>476</v>
      </c>
      <c r="D104" s="263" t="str">
        <f>IF(AND(OR($D$28="Yes",$D$28=""),OR($D$34="Yes",$D$34="")),"Unknown","")</f>
        <v>Unknown</v>
      </c>
      <c r="E104" s="263" t="str">
        <f>IF(AND(OR($D$27="Yes",$D$27=""),OR($D$33="Yes",$D$33="")),"Greater than 75%","")</f>
        <v>Greater than 75%</v>
      </c>
    </row>
    <row r="105" spans="2:7" ht="15" hidden="1">
      <c r="B105" s="219" t="s">
        <v>14427</v>
      </c>
      <c r="D105" s="263" t="str">
        <f>IF(AND(OR($D$29="Yes",$D$29=""),OR($D$35="Yes",$D$35="")),"Yes","")</f>
        <v/>
      </c>
      <c r="E105" s="263" t="str">
        <f>IF(AND(OR($D$27="Yes",$D$27=""),OR($D$33="Yes",$D$33="")),"Greater than 50%","")</f>
        <v>Greater than 50%</v>
      </c>
    </row>
    <row r="106" spans="2:7" ht="15" hidden="1">
      <c r="B106" s="219" t="s">
        <v>11949</v>
      </c>
      <c r="D106" s="263" t="str">
        <f>IF(AND(OR($D$29="Yes",$D$29=""),OR($D$35="Yes",$D$35="")),"No","")</f>
        <v/>
      </c>
      <c r="E106" s="263" t="str">
        <f>IF(AND(OR($D$27="Yes",$D$27=""),OR($D$33="Yes",$D$33="")),"50% or less","")</f>
        <v>50% or less</v>
      </c>
    </row>
    <row r="107" spans="2:7" ht="15" hidden="1">
      <c r="B107" s="219" t="s">
        <v>474</v>
      </c>
      <c r="D107" s="263" t="str">
        <f>IF(AND(OR($D$29="Yes",$D$29=""),OR($D$35="Yes",$D$35="")),"Unknown","")</f>
        <v/>
      </c>
      <c r="E107" s="263" t="str">
        <f>IF(AND(OR($D$27="Yes",$D$27=""),OR($D$33="Yes",$D$33="")),"None","")</f>
        <v>None</v>
      </c>
    </row>
    <row r="108" spans="2:7" ht="15" hidden="1">
      <c r="B108" s="219" t="s">
        <v>13454</v>
      </c>
      <c r="E108" s="263" t="str">
        <f>IF(AND(OR($D$28="Yes",$D$28=""),OR($D$34="Yes",$D$34="")),"100%","")</f>
        <v>100%</v>
      </c>
    </row>
    <row r="109" spans="2:7" ht="15" hidden="1">
      <c r="B109" s="219" t="s">
        <v>13456</v>
      </c>
      <c r="E109" s="263" t="str">
        <f>IF(AND(OR($D$28="Yes",$D$28=""),OR($D$34="Yes",$D$34="")),"Greater than 90%","")</f>
        <v>Greater than 90%</v>
      </c>
    </row>
    <row r="110" spans="2:7" ht="15" hidden="1">
      <c r="B110" s="219" t="s">
        <v>13457</v>
      </c>
      <c r="E110" s="263" t="str">
        <f>IF(AND(OR($D$28="Yes",$D$28=""),OR($D$34="Yes",$D$34="")),"Greater than 75%","")</f>
        <v>Greater than 75%</v>
      </c>
    </row>
    <row r="111" spans="2:7" ht="1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
      </c>
    </row>
    <row r="115" spans="5:5" ht="15" hidden="1" customHeight="1">
      <c r="E115" s="263" t="str">
        <f>IF(AND(OR($D$29="Yes",$D$29=""),OR($D$35="Yes",$D$35="")),"Greater than 90%","")</f>
        <v/>
      </c>
    </row>
    <row r="116" spans="5:5" ht="15" hidden="1" customHeight="1">
      <c r="E116" s="263" t="str">
        <f>IF(AND(OR($D$29="Yes",$D$29=""),OR($D$35="Yes",$D$35="")),"Greater than 75%","")</f>
        <v/>
      </c>
    </row>
    <row r="117" spans="5:5" ht="15" hidden="1" customHeight="1">
      <c r="E117" s="263" t="str">
        <f>IF(AND(OR($D$29="Yes",$D$29=""),OR($D$35="Yes",$D$35="")),"Greater than 50%","")</f>
        <v/>
      </c>
    </row>
    <row r="118" spans="5:5" ht="15" hidden="1" customHeight="1">
      <c r="E118" s="263" t="str">
        <f>IF(AND(OR($D$29="Yes",$D$29=""),OR($D$35="Yes",$D$35="")),"50% or less","")</f>
        <v/>
      </c>
    </row>
    <row r="119" spans="5:5" ht="15" hidden="1" customHeight="1">
      <c r="E119" s="263"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0:J40"/>
    <mergeCell ref="G45:J45"/>
    <mergeCell ref="G46:J46"/>
    <mergeCell ref="G77:J77"/>
    <mergeCell ref="G89:J89"/>
    <mergeCell ref="D18:J18"/>
    <mergeCell ref="D71:E71"/>
    <mergeCell ref="G75:J75"/>
    <mergeCell ref="D70:E70"/>
    <mergeCell ref="D75:E75"/>
    <mergeCell ref="B73:J73"/>
    <mergeCell ref="D83:E83"/>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D69:E69"/>
    <mergeCell ref="D68:E68"/>
    <mergeCell ref="G62:J62"/>
    <mergeCell ref="D52:E52"/>
    <mergeCell ref="G57:J57"/>
    <mergeCell ref="G58:J58"/>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EA99A53-B082-459A-8EBC-DE5D14FBA3E5}"/>
    <hyperlink ref="D20" r:id="rId4" xr:uid="{6065AFDC-266E-485E-9A79-CA1447AE046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topLeftCell="A178" zoomScaleNormal="100" zoomScalePageLayoutView="55" workbookViewId="0">
      <selection activeCell="C178" sqref="C178"/>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5" t="str">
        <f ca="1">OFFSET(L!$C$1,MATCH("Smelter List"&amp;ADDRESS(ROW(),COLUMN(),4),L!$A:$A,0)-1,SL,,)</f>
        <v>Link to "RMAP Conformant Smelter List"</v>
      </c>
      <c r="K2" s="386"/>
      <c r="L2" s="386"/>
      <c r="M2" s="386"/>
      <c r="N2" s="386"/>
      <c r="O2" s="386"/>
      <c r="P2" s="179"/>
      <c r="Q2" s="180"/>
      <c r="R2" s="181"/>
      <c r="S2" s="181"/>
      <c r="T2" s="181"/>
      <c r="AH2" s="140" t="s">
        <v>473</v>
      </c>
    </row>
    <row r="3" spans="1:34" s="204" customFormat="1" ht="177" customHeight="1">
      <c r="A3" s="155"/>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05"/>
      <c r="G3" s="388" t="str">
        <f ca="1">OFFSET(L!$C$1,MATCH("General"&amp;"Cpy",L!$A:$A,0)-1,SL,,)</f>
        <v>© 2026 Responsible Minerals Initiative. All rights reserved.</v>
      </c>
      <c r="H3" s="388"/>
      <c r="I3" s="389"/>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408" t="s">
        <v>1338</v>
      </c>
      <c r="B5" s="400" t="s">
        <v>1087</v>
      </c>
      <c r="C5" s="404" t="s">
        <v>1337</v>
      </c>
      <c r="D5" s="407" t="s">
        <v>1337</v>
      </c>
      <c r="E5" s="400" t="s">
        <v>2323</v>
      </c>
      <c r="F5" s="400" t="s">
        <v>1338</v>
      </c>
      <c r="G5" s="400" t="s">
        <v>12764</v>
      </c>
      <c r="H5" s="401">
        <v>0</v>
      </c>
      <c r="I5" s="402" t="s">
        <v>1494</v>
      </c>
      <c r="J5" s="402" t="s">
        <v>1495</v>
      </c>
      <c r="K5" s="405" t="s">
        <v>15891</v>
      </c>
      <c r="L5" s="405" t="s">
        <v>15892</v>
      </c>
      <c r="M5" s="405" t="s">
        <v>15893</v>
      </c>
      <c r="N5" s="405" t="s">
        <v>15894</v>
      </c>
      <c r="O5" s="405" t="s">
        <v>15895</v>
      </c>
      <c r="P5" s="403" t="s">
        <v>474</v>
      </c>
      <c r="Q5" s="406" t="s">
        <v>15896</v>
      </c>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149999999999999" customHeight="1">
      <c r="A6" s="408" t="s">
        <v>630</v>
      </c>
      <c r="B6" s="400" t="s">
        <v>1087</v>
      </c>
      <c r="C6" s="404" t="s">
        <v>2050</v>
      </c>
      <c r="D6" s="407" t="s">
        <v>2050</v>
      </c>
      <c r="E6" s="400" t="s">
        <v>1066</v>
      </c>
      <c r="F6" s="400" t="s">
        <v>630</v>
      </c>
      <c r="G6" s="400" t="s">
        <v>12764</v>
      </c>
      <c r="H6" s="401">
        <v>0</v>
      </c>
      <c r="I6" s="402" t="s">
        <v>1496</v>
      </c>
      <c r="J6" s="402" t="s">
        <v>1497</v>
      </c>
      <c r="K6" s="405" t="s">
        <v>15897</v>
      </c>
      <c r="L6" s="405" t="s">
        <v>15898</v>
      </c>
      <c r="M6" s="405" t="s">
        <v>15899</v>
      </c>
      <c r="N6" s="405" t="s">
        <v>15900</v>
      </c>
      <c r="O6" s="405" t="s">
        <v>15901</v>
      </c>
      <c r="P6" s="403" t="s">
        <v>473</v>
      </c>
      <c r="Q6" s="406" t="s">
        <v>15902</v>
      </c>
      <c r="R6" s="166" t="str">
        <f ca="1">IF(ISERROR($V6),"",OFFSET('Smelter Look-up'!$C$4,$V6-4,0)&amp;"")</f>
        <v>Aida Chemical Industries Co., Ltd.</v>
      </c>
      <c r="S6" s="165" t="str">
        <f t="shared" ref="S6:S36"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6" si="3">IF(AND(C6="Smelter not listed",OR(LEN(D6)=0,LEN(E6)=0)),1,0)</f>
        <v>0</v>
      </c>
      <c r="AB6" s="211" t="str">
        <f t="shared" ref="AB6:AB36" si="4">B6&amp;C6</f>
        <v>GoldAida Chemical Industries Co., Ltd.</v>
      </c>
    </row>
    <row r="7" spans="1:34" s="210" customFormat="1" ht="20.149999999999999" customHeight="1">
      <c r="A7" s="408" t="s">
        <v>631</v>
      </c>
      <c r="B7" s="400" t="s">
        <v>1087</v>
      </c>
      <c r="C7" s="404" t="s">
        <v>49</v>
      </c>
      <c r="D7" s="407" t="s">
        <v>14841</v>
      </c>
      <c r="E7" s="400" t="s">
        <v>1059</v>
      </c>
      <c r="F7" s="400" t="s">
        <v>631</v>
      </c>
      <c r="G7" s="400" t="s">
        <v>12764</v>
      </c>
      <c r="H7" s="401">
        <v>0</v>
      </c>
      <c r="I7" s="402" t="s">
        <v>1498</v>
      </c>
      <c r="J7" s="402" t="s">
        <v>1499</v>
      </c>
      <c r="K7" s="405" t="s">
        <v>15903</v>
      </c>
      <c r="L7" s="405" t="s">
        <v>15903</v>
      </c>
      <c r="M7" s="405" t="s">
        <v>15904</v>
      </c>
      <c r="N7" s="405" t="s">
        <v>15905</v>
      </c>
      <c r="O7" s="405" t="s">
        <v>15906</v>
      </c>
      <c r="P7" s="403" t="s">
        <v>474</v>
      </c>
      <c r="Q7" s="406" t="s">
        <v>15902</v>
      </c>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21</v>
      </c>
      <c r="X7" s="210">
        <f t="shared" si="3"/>
        <v>0</v>
      </c>
      <c r="AB7" s="211" t="str">
        <f t="shared" si="4"/>
        <v>GoldAllgemeine Gold-und Silberscheideanstalt A.G.</v>
      </c>
    </row>
    <row r="8" spans="1:34" s="210" customFormat="1" ht="20.149999999999999" customHeight="1">
      <c r="A8" s="408" t="s">
        <v>632</v>
      </c>
      <c r="B8" s="400" t="s">
        <v>1087</v>
      </c>
      <c r="C8" s="404" t="s">
        <v>605</v>
      </c>
      <c r="D8" s="407" t="s">
        <v>605</v>
      </c>
      <c r="E8" s="400" t="s">
        <v>851</v>
      </c>
      <c r="F8" s="400" t="s">
        <v>632</v>
      </c>
      <c r="G8" s="400" t="s">
        <v>12764</v>
      </c>
      <c r="H8" s="401">
        <v>0</v>
      </c>
      <c r="I8" s="402" t="s">
        <v>1500</v>
      </c>
      <c r="J8" s="402" t="s">
        <v>11573</v>
      </c>
      <c r="K8" s="405" t="s">
        <v>15907</v>
      </c>
      <c r="L8" s="405" t="s">
        <v>15908</v>
      </c>
      <c r="M8" s="405" t="s">
        <v>15909</v>
      </c>
      <c r="N8" s="405" t="s">
        <v>15910</v>
      </c>
      <c r="O8" s="405" t="s">
        <v>15911</v>
      </c>
      <c r="P8" s="403" t="s">
        <v>475</v>
      </c>
      <c r="Q8" s="406" t="s">
        <v>15902</v>
      </c>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149999999999999" customHeight="1">
      <c r="A9" s="408" t="s">
        <v>633</v>
      </c>
      <c r="B9" s="400" t="s">
        <v>1087</v>
      </c>
      <c r="C9" s="404" t="s">
        <v>11979</v>
      </c>
      <c r="D9" s="407" t="s">
        <v>11979</v>
      </c>
      <c r="E9" s="400" t="s">
        <v>1054</v>
      </c>
      <c r="F9" s="400" t="s">
        <v>633</v>
      </c>
      <c r="G9" s="400" t="s">
        <v>12764</v>
      </c>
      <c r="H9" s="401">
        <v>0</v>
      </c>
      <c r="I9" s="402" t="s">
        <v>1502</v>
      </c>
      <c r="J9" s="402" t="s">
        <v>1503</v>
      </c>
      <c r="K9" s="405" t="s">
        <v>15903</v>
      </c>
      <c r="L9" s="405" t="s">
        <v>15903</v>
      </c>
      <c r="M9" s="405" t="s">
        <v>15912</v>
      </c>
      <c r="N9" s="405" t="s">
        <v>15913</v>
      </c>
      <c r="O9" s="405" t="s">
        <v>15914</v>
      </c>
      <c r="P9" s="403" t="s">
        <v>474</v>
      </c>
      <c r="Q9" s="406" t="s">
        <v>15902</v>
      </c>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149999999999999" customHeight="1">
      <c r="A10" s="408" t="s">
        <v>634</v>
      </c>
      <c r="B10" s="400" t="s">
        <v>1087</v>
      </c>
      <c r="C10" s="404" t="s">
        <v>2181</v>
      </c>
      <c r="D10" s="407" t="s">
        <v>2181</v>
      </c>
      <c r="E10" s="400" t="s">
        <v>1056</v>
      </c>
      <c r="F10" s="400" t="s">
        <v>634</v>
      </c>
      <c r="G10" s="400" t="s">
        <v>12764</v>
      </c>
      <c r="H10" s="401" t="s">
        <v>15915</v>
      </c>
      <c r="I10" s="402" t="s">
        <v>1504</v>
      </c>
      <c r="J10" s="402" t="s">
        <v>1505</v>
      </c>
      <c r="K10" s="405" t="s">
        <v>15916</v>
      </c>
      <c r="L10" s="405" t="s">
        <v>15917</v>
      </c>
      <c r="M10" s="405" t="s">
        <v>15918</v>
      </c>
      <c r="N10" s="405" t="s">
        <v>15919</v>
      </c>
      <c r="O10" s="405" t="s">
        <v>15920</v>
      </c>
      <c r="P10" s="403" t="s">
        <v>474</v>
      </c>
      <c r="Q10" s="406" t="s">
        <v>15921</v>
      </c>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149999999999999" customHeight="1">
      <c r="A11" s="408" t="s">
        <v>635</v>
      </c>
      <c r="B11" s="400" t="s">
        <v>1087</v>
      </c>
      <c r="C11" s="404" t="s">
        <v>2182</v>
      </c>
      <c r="D11" s="407" t="s">
        <v>2182</v>
      </c>
      <c r="E11" s="400" t="s">
        <v>1066</v>
      </c>
      <c r="F11" s="400" t="s">
        <v>635</v>
      </c>
      <c r="G11" s="400" t="s">
        <v>12764</v>
      </c>
      <c r="H11" s="401">
        <v>0</v>
      </c>
      <c r="I11" s="402" t="s">
        <v>15922</v>
      </c>
      <c r="J11" s="402" t="s">
        <v>1506</v>
      </c>
      <c r="K11" s="405" t="s">
        <v>15923</v>
      </c>
      <c r="L11" s="405" t="s">
        <v>15924</v>
      </c>
      <c r="M11" s="405" t="s">
        <v>15899</v>
      </c>
      <c r="N11" s="405" t="s">
        <v>15925</v>
      </c>
      <c r="O11" s="405" t="s">
        <v>15926</v>
      </c>
      <c r="P11" s="403" t="s">
        <v>473</v>
      </c>
      <c r="Q11" s="406" t="s">
        <v>15902</v>
      </c>
      <c r="R11" s="166" t="str">
        <f ca="1">IF(ISERROR($V11),"",OFFSET('Smelter Look-up'!$C$4,$V11-4,0)&amp;"")</f>
        <v>ASAHI METALFINE, Inc.</v>
      </c>
      <c r="S11" s="165" t="str">
        <f t="shared" ca="1" si="2"/>
        <v>JP</v>
      </c>
      <c r="T11" s="165" t="str">
        <f ca="1">IF(B11="","",IF(ISERROR(MATCH($J11,SorP!$B$1:$B$6261,0)),"",INDIRECT("'SorP'!$A$"&amp;MATCH($S11&amp;$J11,SorP!C:C,0))))</f>
        <v>JP-28</v>
      </c>
      <c r="U11" s="185"/>
      <c r="V11" s="209">
        <f>IF(C11="",NA(),IF(OR(C11="Smelter not listed",C11="Smelter not yet identified"),MATCH($B11&amp;$D11,'Smelter Look-up'!$J:$J,0),MATCH($B11&amp;$C11,'Smelter Look-up'!$J:$J,0)))</f>
        <v>33</v>
      </c>
      <c r="X11" s="210">
        <f t="shared" si="3"/>
        <v>0</v>
      </c>
      <c r="AB11" s="211" t="str">
        <f t="shared" si="4"/>
        <v>GoldAsahi Pretec Corp.</v>
      </c>
    </row>
    <row r="12" spans="1:34" s="210" customFormat="1" ht="20.149999999999999" customHeight="1">
      <c r="A12" s="408" t="s">
        <v>636</v>
      </c>
      <c r="B12" s="400" t="s">
        <v>1087</v>
      </c>
      <c r="C12" s="404" t="s">
        <v>2051</v>
      </c>
      <c r="D12" s="407" t="s">
        <v>2051</v>
      </c>
      <c r="E12" s="400" t="s">
        <v>1066</v>
      </c>
      <c r="F12" s="400" t="s">
        <v>636</v>
      </c>
      <c r="G12" s="400" t="s">
        <v>12764</v>
      </c>
      <c r="H12" s="401">
        <v>0</v>
      </c>
      <c r="I12" s="402" t="s">
        <v>1508</v>
      </c>
      <c r="J12" s="402" t="s">
        <v>1509</v>
      </c>
      <c r="K12" s="405" t="s">
        <v>15927</v>
      </c>
      <c r="L12" s="405" t="s">
        <v>15928</v>
      </c>
      <c r="M12" s="405" t="s">
        <v>15899</v>
      </c>
      <c r="N12" s="405" t="s">
        <v>15929</v>
      </c>
      <c r="O12" s="405" t="s">
        <v>15930</v>
      </c>
      <c r="P12" s="403" t="s">
        <v>474</v>
      </c>
      <c r="Q12" s="406" t="s">
        <v>15902</v>
      </c>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149999999999999" customHeight="1">
      <c r="A13" s="408" t="s">
        <v>15931</v>
      </c>
      <c r="B13" s="400" t="s">
        <v>1087</v>
      </c>
      <c r="C13" s="404" t="s">
        <v>15932</v>
      </c>
      <c r="D13" s="407"/>
      <c r="E13" s="400" t="s">
        <v>849</v>
      </c>
      <c r="F13" s="400" t="s">
        <v>15931</v>
      </c>
      <c r="G13" s="400" t="s">
        <v>12764</v>
      </c>
      <c r="H13" s="401">
        <v>0</v>
      </c>
      <c r="I13" s="402" t="s">
        <v>15933</v>
      </c>
      <c r="J13" s="402" t="s">
        <v>10828</v>
      </c>
      <c r="K13" s="405"/>
      <c r="L13" s="405"/>
      <c r="M13" s="405"/>
      <c r="N13" s="405"/>
      <c r="O13" s="405" t="s">
        <v>15934</v>
      </c>
      <c r="P13" s="403"/>
      <c r="Q13" s="406" t="s">
        <v>15935</v>
      </c>
      <c r="R13" s="166" t="str">
        <f ca="1">IF(ISERROR($V13),"",OFFSET('Smelter Look-up'!$C$4,$V13-4,0)&amp;"")</f>
        <v/>
      </c>
      <c r="S13" s="165" t="str">
        <f t="shared" ca="1" si="2"/>
        <v>Unknown</v>
      </c>
      <c r="T13" s="165" t="e">
        <f ca="1">IF(B13="","",IF(ISERROR(MATCH($J13,SorP!$B$1:$B$6261,0)),"",INDIRECT("'SorP'!$A$"&amp;MATCH($S13&amp;$J13,SorP!C:C,0))))</f>
        <v>#N/A</v>
      </c>
      <c r="U13" s="185"/>
      <c r="V13" s="209" t="e">
        <f>IF(C13="",NA(),IF(OR(C13="Smelter not listed",C13="Smelter not yet identified"),MATCH($B13&amp;$D13,'Smelter Look-up'!$J:$J,0),MATCH($B13&amp;$C13,'Smelter Look-up'!$J:$J,0)))</f>
        <v>#N/A</v>
      </c>
      <c r="X13" s="210">
        <f t="shared" si="3"/>
        <v>0</v>
      </c>
      <c r="AB13" s="211" t="str">
        <f t="shared" si="4"/>
        <v>GoldAtasay Kuyumculuk Sanayi Ve Ticaret A.S.</v>
      </c>
    </row>
    <row r="14" spans="1:34" s="210" customFormat="1" ht="20.149999999999999" customHeight="1">
      <c r="A14" s="408" t="s">
        <v>637</v>
      </c>
      <c r="B14" s="400" t="s">
        <v>1087</v>
      </c>
      <c r="C14" s="404" t="s">
        <v>1179</v>
      </c>
      <c r="D14" s="407" t="s">
        <v>1179</v>
      </c>
      <c r="E14" s="400" t="s">
        <v>1059</v>
      </c>
      <c r="F14" s="400" t="s">
        <v>637</v>
      </c>
      <c r="G14" s="400" t="s">
        <v>12764</v>
      </c>
      <c r="H14" s="401">
        <v>0</v>
      </c>
      <c r="I14" s="402" t="s">
        <v>1510</v>
      </c>
      <c r="J14" s="402" t="s">
        <v>1510</v>
      </c>
      <c r="K14" s="405" t="s">
        <v>15903</v>
      </c>
      <c r="L14" s="405" t="s">
        <v>15903</v>
      </c>
      <c r="M14" s="405" t="s">
        <v>15912</v>
      </c>
      <c r="N14" s="405" t="s">
        <v>15913</v>
      </c>
      <c r="O14" s="405" t="s">
        <v>15936</v>
      </c>
      <c r="P14" s="403" t="s">
        <v>474</v>
      </c>
      <c r="Q14" s="406" t="s">
        <v>15902</v>
      </c>
      <c r="R14" s="166" t="str">
        <f ca="1">IF(ISERROR($V14),"",OFFSET('Smelter Look-up'!$C$4,$V14-4,0)&amp;"")</f>
        <v>Aurubis AG, Hamburg</v>
      </c>
      <c r="S14" s="165" t="str">
        <f t="shared" ca="1" si="2"/>
        <v>DE</v>
      </c>
      <c r="T14" s="165" t="str">
        <f ca="1">IF(B14="","",IF(ISERROR(MATCH($J14,SorP!$B$1:$B$6261,0)),"",INDIRECT("'SorP'!$A$"&amp;MATCH($S14&amp;$J14,SorP!C:C,0))))</f>
        <v>DE-HH</v>
      </c>
      <c r="U14" s="185"/>
      <c r="V14" s="209">
        <f>IF(C14="",NA(),IF(OR(C14="Smelter not listed",C14="Smelter not yet identified"),MATCH($B14&amp;$D14,'Smelter Look-up'!$J:$J,0),MATCH($B14&amp;$C14,'Smelter Look-up'!$J:$J,0)))</f>
        <v>43</v>
      </c>
      <c r="X14" s="210">
        <f t="shared" si="3"/>
        <v>0</v>
      </c>
      <c r="AB14" s="211" t="str">
        <f t="shared" si="4"/>
        <v>GoldAurubis AG</v>
      </c>
    </row>
    <row r="15" spans="1:34" s="210" customFormat="1" ht="20.149999999999999" customHeight="1">
      <c r="A15" s="408" t="s">
        <v>638</v>
      </c>
      <c r="B15" s="400" t="s">
        <v>1087</v>
      </c>
      <c r="C15" s="404" t="s">
        <v>864</v>
      </c>
      <c r="D15" s="407" t="s">
        <v>864</v>
      </c>
      <c r="E15" s="400" t="s">
        <v>841</v>
      </c>
      <c r="F15" s="400" t="s">
        <v>638</v>
      </c>
      <c r="G15" s="400" t="s">
        <v>12764</v>
      </c>
      <c r="H15" s="401">
        <v>0</v>
      </c>
      <c r="I15" s="402" t="s">
        <v>2107</v>
      </c>
      <c r="J15" s="402" t="s">
        <v>9026</v>
      </c>
      <c r="K15" s="405" t="s">
        <v>15937</v>
      </c>
      <c r="L15" s="405" t="s">
        <v>15938</v>
      </c>
      <c r="M15" s="405" t="s">
        <v>15939</v>
      </c>
      <c r="N15" s="405" t="s">
        <v>15910</v>
      </c>
      <c r="O15" s="405" t="s">
        <v>15940</v>
      </c>
      <c r="P15" s="403" t="s">
        <v>475</v>
      </c>
      <c r="Q15" s="406" t="s">
        <v>15902</v>
      </c>
      <c r="R15" s="166" t="str">
        <f ca="1">IF(ISERROR($V15),"",OFFSET('Smelter Look-up'!$C$4,$V15-4,0)&amp;"")</f>
        <v>Bangko Sentral ng Pilipinas (Central Bank of the Philippines)</v>
      </c>
      <c r="S15" s="165" t="str">
        <f t="shared" ca="1" si="2"/>
        <v>PH</v>
      </c>
      <c r="T15" s="165" t="str">
        <f ca="1">IF(B15="","",IF(ISERROR(MATCH($J15,SorP!$B$1:$B$6261,0)),"",INDIRECT("'SorP'!$A$"&amp;MATCH($S15&amp;$J15,SorP!C:C,0))))</f>
        <v>PH-RIZ</v>
      </c>
      <c r="U15" s="185"/>
      <c r="V15" s="209">
        <f>IF(C15="",NA(),IF(OR(C15="Smelter not listed",C15="Smelter not yet identified"),MATCH($B15&amp;$D15,'Smelter Look-up'!$J:$J,0),MATCH($B15&amp;$C15,'Smelter Look-up'!$J:$J,0)))</f>
        <v>49</v>
      </c>
      <c r="X15" s="210">
        <f t="shared" si="3"/>
        <v>0</v>
      </c>
      <c r="AB15" s="211" t="str">
        <f t="shared" si="4"/>
        <v>GoldBangko Sentral ng Pilipinas (Central Bank of the Philippines)</v>
      </c>
    </row>
    <row r="16" spans="1:34" s="210" customFormat="1" ht="20.149999999999999" customHeight="1">
      <c r="A16" s="408" t="s">
        <v>639</v>
      </c>
      <c r="B16" s="400" t="s">
        <v>1087</v>
      </c>
      <c r="C16" s="404" t="s">
        <v>15941</v>
      </c>
      <c r="D16" s="407" t="s">
        <v>15151</v>
      </c>
      <c r="E16" s="400" t="s">
        <v>847</v>
      </c>
      <c r="F16" s="400" t="s">
        <v>639</v>
      </c>
      <c r="G16" s="400" t="s">
        <v>12764</v>
      </c>
      <c r="H16" s="401">
        <v>0</v>
      </c>
      <c r="I16" s="402" t="s">
        <v>15942</v>
      </c>
      <c r="J16" s="402" t="s">
        <v>9850</v>
      </c>
      <c r="K16" s="405" t="s">
        <v>15903</v>
      </c>
      <c r="L16" s="405" t="s">
        <v>15903</v>
      </c>
      <c r="M16" s="405" t="s">
        <v>15912</v>
      </c>
      <c r="N16" s="405" t="s">
        <v>15913</v>
      </c>
      <c r="O16" s="405" t="s">
        <v>15943</v>
      </c>
      <c r="P16" s="403" t="s">
        <v>474</v>
      </c>
      <c r="Q16" s="406" t="s">
        <v>15902</v>
      </c>
      <c r="R16" s="166" t="str">
        <f ca="1">IF(ISERROR($V16),"",OFFSET('Smelter Look-up'!$C$4,$V16-4,0)&amp;"")</f>
        <v/>
      </c>
      <c r="S16" s="165" t="str">
        <f t="shared" ca="1" si="2"/>
        <v>SE</v>
      </c>
      <c r="T16" s="165" t="str">
        <f ca="1">IF(B16="","",IF(ISERROR(MATCH($J16,SorP!$B$1:$B$6261,0)),"",INDIRECT("'SorP'!$A$"&amp;MATCH($S16&amp;$J16,SorP!C:C,0))))</f>
        <v>SE-AC</v>
      </c>
      <c r="U16" s="185"/>
      <c r="V16" s="209" t="e">
        <f>IF(C16="",NA(),IF(OR(C16="Smelter not listed",C16="Smelter not yet identified"),MATCH($B16&amp;$D16,'Smelter Look-up'!$J:$J,0),MATCH($B16&amp;$C16,'Smelter Look-up'!$J:$J,0)))</f>
        <v>#N/A</v>
      </c>
      <c r="X16" s="210">
        <f t="shared" si="3"/>
        <v>0</v>
      </c>
      <c r="AB16" s="211" t="str">
        <f t="shared" si="4"/>
        <v>GoldBoliden AB</v>
      </c>
    </row>
    <row r="17" spans="1:28" s="210" customFormat="1" ht="20.149999999999999" customHeight="1">
      <c r="A17" s="399" t="s">
        <v>641</v>
      </c>
      <c r="B17" s="400" t="s">
        <v>1087</v>
      </c>
      <c r="C17" s="404" t="s">
        <v>640</v>
      </c>
      <c r="D17" s="407" t="s">
        <v>640</v>
      </c>
      <c r="E17" s="400" t="s">
        <v>1059</v>
      </c>
      <c r="F17" s="400" t="s">
        <v>641</v>
      </c>
      <c r="G17" s="400" t="s">
        <v>12764</v>
      </c>
      <c r="H17" s="401">
        <v>0</v>
      </c>
      <c r="I17" s="402" t="s">
        <v>1498</v>
      </c>
      <c r="J17" s="402" t="s">
        <v>1499</v>
      </c>
      <c r="K17" s="405" t="s">
        <v>15903</v>
      </c>
      <c r="L17" s="405" t="s">
        <v>15903</v>
      </c>
      <c r="M17" s="405" t="s">
        <v>15912</v>
      </c>
      <c r="N17" s="405" t="s">
        <v>15944</v>
      </c>
      <c r="O17" s="405" t="s">
        <v>15945</v>
      </c>
      <c r="P17" s="403" t="s">
        <v>474</v>
      </c>
      <c r="Q17" s="406" t="s">
        <v>15902</v>
      </c>
      <c r="R17" s="166" t="str">
        <f ca="1">IF(ISERROR($V17),"",OFFSET('Smelter Look-up'!$C$4,$V17-4,0)&amp;"")</f>
        <v>C. Hafner GmbH + Co. KG</v>
      </c>
      <c r="S17" s="165" t="str">
        <f t="shared" ca="1" si="2"/>
        <v>DE</v>
      </c>
      <c r="T17" s="165" t="str">
        <f ca="1">IF(B17="","",IF(ISERROR(MATCH($J17,SorP!$B$1:$B$6261,0)),"",INDIRECT("'SorP'!$A$"&amp;MATCH($S17&amp;$J17,SorP!C:C,0))))</f>
        <v>DE-BW</v>
      </c>
      <c r="U17" s="185"/>
      <c r="V17" s="209">
        <f>IF(C17="",NA(),IF(OR(C17="Smelter not listed",C17="Smelter not yet identified"),MATCH($B17&amp;$D17,'Smelter Look-up'!$J:$J,0),MATCH($B17&amp;$C17,'Smelter Look-up'!$J:$J,0)))</f>
        <v>54</v>
      </c>
      <c r="X17" s="210">
        <f t="shared" si="3"/>
        <v>0</v>
      </c>
      <c r="AB17" s="211" t="str">
        <f t="shared" si="4"/>
        <v>GoldC. Hafner GmbH + Co. KG</v>
      </c>
    </row>
    <row r="18" spans="1:28" s="210" customFormat="1" ht="20.149999999999999" customHeight="1">
      <c r="A18" s="399" t="s">
        <v>642</v>
      </c>
      <c r="B18" s="400" t="s">
        <v>1087</v>
      </c>
      <c r="C18" s="404" t="s">
        <v>865</v>
      </c>
      <c r="D18" s="407"/>
      <c r="E18" s="400" t="s">
        <v>1071</v>
      </c>
      <c r="F18" s="400" t="s">
        <v>642</v>
      </c>
      <c r="G18" s="400" t="s">
        <v>12764</v>
      </c>
      <c r="H18" s="401">
        <v>0</v>
      </c>
      <c r="I18" s="402" t="s">
        <v>1512</v>
      </c>
      <c r="J18" s="402" t="s">
        <v>1513</v>
      </c>
      <c r="K18" s="405"/>
      <c r="L18" s="405"/>
      <c r="M18" s="405"/>
      <c r="N18" s="405"/>
      <c r="O18" s="405" t="s">
        <v>15946</v>
      </c>
      <c r="P18" s="403"/>
      <c r="Q18" s="406" t="s">
        <v>15935</v>
      </c>
      <c r="R18" s="166" t="str">
        <f ca="1">IF(ISERROR($V18),"",OFFSET('Smelter Look-up'!$C$4,$V18-4,0)&amp;"")</f>
        <v>Caridad</v>
      </c>
      <c r="S18" s="165" t="str">
        <f t="shared" ca="1" si="2"/>
        <v>MX</v>
      </c>
      <c r="T18" s="165" t="str">
        <f ca="1">IF(B18="","",IF(ISERROR(MATCH($J18,SorP!$B$1:$B$6261,0)),"",INDIRECT("'SorP'!$A$"&amp;MATCH($S18&amp;$J18,SorP!C:C,0))))</f>
        <v>MX-SON</v>
      </c>
      <c r="U18" s="185"/>
      <c r="V18" s="209">
        <f>IF(C18="",NA(),IF(OR(C18="Smelter not listed",C18="Smelter not yet identified"),MATCH($B18&amp;$D18,'Smelter Look-up'!$J:$J,0),MATCH($B18&amp;$C18,'Smelter Look-up'!$J:$J,0)))</f>
        <v>55</v>
      </c>
      <c r="X18" s="210">
        <f t="shared" si="3"/>
        <v>0</v>
      </c>
      <c r="AB18" s="211" t="str">
        <f t="shared" si="4"/>
        <v>GoldCaridad</v>
      </c>
    </row>
    <row r="19" spans="1:28" s="210" customFormat="1" ht="67.5">
      <c r="A19" s="399" t="s">
        <v>643</v>
      </c>
      <c r="B19" s="400" t="s">
        <v>1087</v>
      </c>
      <c r="C19" s="404" t="s">
        <v>2144</v>
      </c>
      <c r="D19" s="407" t="s">
        <v>2144</v>
      </c>
      <c r="E19" s="400" t="s">
        <v>1055</v>
      </c>
      <c r="F19" s="400" t="s">
        <v>643</v>
      </c>
      <c r="G19" s="400" t="s">
        <v>12764</v>
      </c>
      <c r="H19" s="401">
        <v>0</v>
      </c>
      <c r="I19" s="402" t="s">
        <v>1514</v>
      </c>
      <c r="J19" s="402" t="s">
        <v>1515</v>
      </c>
      <c r="K19" s="405" t="s">
        <v>15947</v>
      </c>
      <c r="L19" s="405" t="s">
        <v>15948</v>
      </c>
      <c r="M19" s="405" t="s">
        <v>15939</v>
      </c>
      <c r="N19" s="405" t="s">
        <v>15910</v>
      </c>
      <c r="O19" s="405" t="s">
        <v>15949</v>
      </c>
      <c r="P19" s="403" t="s">
        <v>475</v>
      </c>
      <c r="Q19" s="406" t="s">
        <v>15902</v>
      </c>
      <c r="R19" s="166" t="str">
        <f ca="1">IF(ISERROR($V19),"",OFFSET('Smelter Look-up'!$C$4,$V19-4,0)&amp;"")</f>
        <v>Glencore Canada Corporation - CCR Refinery</v>
      </c>
      <c r="S19" s="165" t="str">
        <f t="shared" ca="1" si="2"/>
        <v>CA</v>
      </c>
      <c r="T19" s="165" t="str">
        <f ca="1">IF(B19="","",IF(ISERROR(MATCH($J19,SorP!$B$1:$B$6261,0)),"",INDIRECT("'SorP'!$A$"&amp;MATCH($S19&amp;$J19,SorP!C:C,0))))</f>
        <v>CA-QC</v>
      </c>
      <c r="U19" s="185"/>
      <c r="V19" s="209">
        <f>IF(C19="",NA(),IF(OR(C19="Smelter not listed",C19="Smelter not yet identified"),MATCH($B19&amp;$D19,'Smelter Look-up'!$J:$J,0),MATCH($B19&amp;$C19,'Smelter Look-up'!$J:$J,0)))</f>
        <v>57</v>
      </c>
      <c r="X19" s="210">
        <f t="shared" si="3"/>
        <v>0</v>
      </c>
      <c r="AB19" s="211" t="str">
        <f t="shared" si="4"/>
        <v>GoldCCR Refinery - Glencore Canada Corporation</v>
      </c>
    </row>
    <row r="20" spans="1:28" s="210" customFormat="1" ht="27">
      <c r="A20" s="399" t="s">
        <v>644</v>
      </c>
      <c r="B20" s="400" t="s">
        <v>1087</v>
      </c>
      <c r="C20" s="404" t="s">
        <v>2383</v>
      </c>
      <c r="D20" s="407" t="s">
        <v>2383</v>
      </c>
      <c r="E20" s="400" t="s">
        <v>15950</v>
      </c>
      <c r="F20" s="400" t="s">
        <v>644</v>
      </c>
      <c r="G20" s="400" t="s">
        <v>12764</v>
      </c>
      <c r="H20" s="401" t="s">
        <v>15951</v>
      </c>
      <c r="I20" s="402" t="s">
        <v>1518</v>
      </c>
      <c r="J20" s="402" t="s">
        <v>1519</v>
      </c>
      <c r="K20" s="405" t="s">
        <v>15952</v>
      </c>
      <c r="L20" s="405" t="s">
        <v>15953</v>
      </c>
      <c r="M20" s="405" t="s">
        <v>15954</v>
      </c>
      <c r="N20" s="405" t="s">
        <v>15894</v>
      </c>
      <c r="O20" s="405" t="s">
        <v>15955</v>
      </c>
      <c r="P20" s="403" t="s">
        <v>474</v>
      </c>
      <c r="Q20" s="406" t="s">
        <v>15902</v>
      </c>
      <c r="R20" s="166" t="str">
        <f ca="1">IF(ISERROR($V20),"",OFFSET('Smelter Look-up'!$C$4,$V20-4,0)&amp;"")</f>
        <v>Cendres + Metaux S.A.</v>
      </c>
      <c r="S20" s="165" t="str">
        <f t="shared" ca="1" si="2"/>
        <v>CH</v>
      </c>
      <c r="T20" s="165" t="str">
        <f ca="1">IF(B20="","",IF(ISERROR(MATCH($J20,SorP!$B$1:$B$6261,0)),"",INDIRECT("'SorP'!$A$"&amp;MATCH($S20&amp;$J20,SorP!C:C,0))))</f>
        <v>CH-BE</v>
      </c>
      <c r="U20" s="185"/>
      <c r="V20" s="209">
        <f>IF(C20="",NA(),IF(OR(C20="Smelter not listed",C20="Smelter not yet identified"),MATCH($B20&amp;$D20,'Smelter Look-up'!$J:$J,0),MATCH($B20&amp;$C20,'Smelter Look-up'!$J:$J,0)))</f>
        <v>59</v>
      </c>
      <c r="X20" s="210">
        <f t="shared" si="3"/>
        <v>0</v>
      </c>
      <c r="AB20" s="211" t="str">
        <f t="shared" si="4"/>
        <v>GoldCendres + Metaux S.A.</v>
      </c>
    </row>
    <row r="21" spans="1:28" s="210" customFormat="1" ht="27">
      <c r="A21" s="399" t="s">
        <v>716</v>
      </c>
      <c r="B21" s="400" t="s">
        <v>1087</v>
      </c>
      <c r="C21" s="404" t="s">
        <v>2052</v>
      </c>
      <c r="D21" s="407"/>
      <c r="E21" s="400" t="s">
        <v>1058</v>
      </c>
      <c r="F21" s="400" t="s">
        <v>716</v>
      </c>
      <c r="G21" s="400" t="s">
        <v>12764</v>
      </c>
      <c r="H21" s="401">
        <v>0</v>
      </c>
      <c r="I21" s="402" t="s">
        <v>1520</v>
      </c>
      <c r="J21" s="402" t="s">
        <v>13126</v>
      </c>
      <c r="K21" s="405"/>
      <c r="L21" s="405"/>
      <c r="M21" s="405"/>
      <c r="N21" s="405"/>
      <c r="O21" s="405" t="s">
        <v>15956</v>
      </c>
      <c r="P21" s="403"/>
      <c r="Q21" s="406" t="s">
        <v>15935</v>
      </c>
      <c r="R21" s="166" t="str">
        <f ca="1">IF(ISERROR($V21),"",OFFSET('Smelter Look-up'!$C$4,$V21-4,0)&amp;"")</f>
        <v>Yunnan Copper Southwest Copper Branch</v>
      </c>
      <c r="S21" s="165" t="str">
        <f t="shared" ca="1" si="2"/>
        <v>CN</v>
      </c>
      <c r="T21" s="165" t="str">
        <f ca="1">IF(B21="","",IF(ISERROR(MATCH($J21,SorP!$B$1:$B$6261,0)),"",INDIRECT("'SorP'!$A$"&amp;MATCH($S21&amp;$J21,SorP!C:C,0))))</f>
        <v>CN-YN</v>
      </c>
      <c r="U21" s="185"/>
      <c r="V21" s="209">
        <f>IF(C21="",NA(),IF(OR(C21="Smelter not listed",C21="Smelter not yet identified"),MATCH($B21&amp;$D21,'Smelter Look-up'!$J:$J,0),MATCH($B21&amp;$C21,'Smelter Look-up'!$J:$J,0)))</f>
        <v>334</v>
      </c>
      <c r="X21" s="210">
        <f t="shared" si="3"/>
        <v>0</v>
      </c>
      <c r="AB21" s="211" t="str">
        <f t="shared" si="4"/>
        <v>GoldYunnan Copper Industry Co., Ltd.</v>
      </c>
    </row>
    <row r="22" spans="1:28" s="210" customFormat="1" ht="27">
      <c r="A22" s="399" t="s">
        <v>645</v>
      </c>
      <c r="B22" s="400" t="s">
        <v>1087</v>
      </c>
      <c r="C22" s="404" t="s">
        <v>50</v>
      </c>
      <c r="D22" s="407" t="s">
        <v>50</v>
      </c>
      <c r="E22" s="400" t="s">
        <v>1065</v>
      </c>
      <c r="F22" s="400" t="s">
        <v>645</v>
      </c>
      <c r="G22" s="400" t="s">
        <v>12764</v>
      </c>
      <c r="H22" s="401">
        <v>0</v>
      </c>
      <c r="I22" s="402" t="s">
        <v>1522</v>
      </c>
      <c r="J22" s="402" t="s">
        <v>6296</v>
      </c>
      <c r="K22" s="405" t="s">
        <v>15903</v>
      </c>
      <c r="L22" s="405" t="s">
        <v>15903</v>
      </c>
      <c r="M22" s="405" t="s">
        <v>15912</v>
      </c>
      <c r="N22" s="405" t="s">
        <v>15913</v>
      </c>
      <c r="O22" s="405" t="s">
        <v>15957</v>
      </c>
      <c r="P22" s="403" t="s">
        <v>474</v>
      </c>
      <c r="Q22" s="406" t="s">
        <v>15902</v>
      </c>
      <c r="R22" s="166" t="str">
        <f ca="1">IF(ISERROR($V22),"",OFFSET('Smelter Look-up'!$C$4,$V22-4,0)&amp;"")</f>
        <v>Chimet S.p.A.</v>
      </c>
      <c r="S22" s="165" t="str">
        <f t="shared" ca="1" si="2"/>
        <v>IT</v>
      </c>
      <c r="T22" s="165" t="str">
        <f ca="1">IF(B22="","",IF(ISERROR(MATCH($J22,SorP!$B$1:$B$6261,0)),"",INDIRECT("'SorP'!$A$"&amp;MATCH($S22&amp;$J22,SorP!C:C,0))))</f>
        <v>IT-52</v>
      </c>
      <c r="U22" s="185"/>
      <c r="V22" s="209">
        <f>IF(C22="",NA(),IF(OR(C22="Smelter not listed",C22="Smelter not yet identified"),MATCH($B22&amp;$D22,'Smelter Look-up'!$J:$J,0),MATCH($B22&amp;$C22,'Smelter Look-up'!$J:$J,0)))</f>
        <v>67</v>
      </c>
      <c r="X22" s="210">
        <f t="shared" si="3"/>
        <v>0</v>
      </c>
      <c r="AB22" s="211" t="str">
        <f t="shared" si="4"/>
        <v>GoldChimet S.p.A.</v>
      </c>
    </row>
    <row r="23" spans="1:28" s="210" customFormat="1" ht="40.5">
      <c r="A23" s="399" t="s">
        <v>646</v>
      </c>
      <c r="B23" s="400" t="s">
        <v>1087</v>
      </c>
      <c r="C23" s="404" t="s">
        <v>522</v>
      </c>
      <c r="D23" s="407" t="s">
        <v>522</v>
      </c>
      <c r="E23" s="400" t="s">
        <v>1066</v>
      </c>
      <c r="F23" s="400" t="s">
        <v>646</v>
      </c>
      <c r="G23" s="400" t="s">
        <v>12764</v>
      </c>
      <c r="H23" s="401">
        <v>0</v>
      </c>
      <c r="I23" s="402" t="s">
        <v>1523</v>
      </c>
      <c r="J23" s="402" t="s">
        <v>1497</v>
      </c>
      <c r="K23" s="405" t="s">
        <v>15958</v>
      </c>
      <c r="L23" s="405" t="s">
        <v>15959</v>
      </c>
      <c r="M23" s="405" t="s">
        <v>15939</v>
      </c>
      <c r="N23" s="405" t="s">
        <v>15960</v>
      </c>
      <c r="O23" s="405" t="s">
        <v>15961</v>
      </c>
      <c r="P23" s="403" t="s">
        <v>474</v>
      </c>
      <c r="Q23" s="406" t="s">
        <v>15902</v>
      </c>
      <c r="R23" s="166" t="str">
        <f ca="1">IF(ISERROR($V23),"",OFFSET('Smelter Look-up'!$C$4,$V23-4,0)&amp;"")</f>
        <v>Chugai Mining</v>
      </c>
      <c r="S23" s="165" t="str">
        <f t="shared" ca="1" si="2"/>
        <v>JP</v>
      </c>
      <c r="T23" s="165" t="str">
        <f ca="1">IF(B23="","",IF(ISERROR(MATCH($J23,SorP!$B$1:$B$6261,0)),"",INDIRECT("'SorP'!$A$"&amp;MATCH($S23&amp;$J23,SorP!C:C,0))))</f>
        <v>JP-13</v>
      </c>
      <c r="U23" s="185"/>
      <c r="V23" s="209">
        <f>IF(C23="",NA(),IF(OR(C23="Smelter not listed",C23="Smelter not yet identified"),MATCH($B23&amp;$D23,'Smelter Look-up'!$J:$J,0),MATCH($B23&amp;$C23,'Smelter Look-up'!$J:$J,0)))</f>
        <v>70</v>
      </c>
      <c r="X23" s="210">
        <f t="shared" si="3"/>
        <v>0</v>
      </c>
      <c r="AB23" s="211" t="str">
        <f t="shared" si="4"/>
        <v>GoldChugai Mining</v>
      </c>
    </row>
    <row r="24" spans="1:28" s="210" customFormat="1" ht="20">
      <c r="A24" s="399" t="s">
        <v>15962</v>
      </c>
      <c r="B24" s="400" t="s">
        <v>1087</v>
      </c>
      <c r="C24" s="404" t="s">
        <v>15963</v>
      </c>
      <c r="D24" s="407"/>
      <c r="E24" s="400" t="s">
        <v>1069</v>
      </c>
      <c r="F24" s="400" t="s">
        <v>15962</v>
      </c>
      <c r="G24" s="400" t="s">
        <v>12764</v>
      </c>
      <c r="H24" s="401"/>
      <c r="I24" s="402"/>
      <c r="J24" s="402"/>
      <c r="K24" s="405"/>
      <c r="L24" s="405"/>
      <c r="M24" s="405"/>
      <c r="N24" s="405"/>
      <c r="O24" s="405"/>
      <c r="P24" s="403"/>
      <c r="Q24" s="406"/>
      <c r="R24" s="166" t="str">
        <f ca="1">IF(ISERROR($V24),"",OFFSET('Smelter Look-up'!$C$4,$V24-4,0)&amp;"")</f>
        <v/>
      </c>
      <c r="S24" s="165" t="str">
        <f t="shared" ca="1" si="2"/>
        <v>KR</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si="3"/>
        <v>0</v>
      </c>
      <c r="AB24" s="211" t="str">
        <f t="shared" si="4"/>
        <v>GoldDaejin Indus Co., Ltd.</v>
      </c>
    </row>
    <row r="25" spans="1:28" s="210" customFormat="1" ht="67.5">
      <c r="A25" s="399" t="s">
        <v>648</v>
      </c>
      <c r="B25" s="400" t="s">
        <v>1087</v>
      </c>
      <c r="C25" s="404" t="s">
        <v>647</v>
      </c>
      <c r="D25" s="407"/>
      <c r="E25" s="400" t="s">
        <v>1058</v>
      </c>
      <c r="F25" s="400" t="s">
        <v>648</v>
      </c>
      <c r="G25" s="400" t="s">
        <v>12764</v>
      </c>
      <c r="H25" s="401">
        <v>0</v>
      </c>
      <c r="I25" s="402" t="s">
        <v>1524</v>
      </c>
      <c r="J25" s="402" t="s">
        <v>13120</v>
      </c>
      <c r="K25" s="405"/>
      <c r="L25" s="405"/>
      <c r="M25" s="405"/>
      <c r="N25" s="405"/>
      <c r="O25" s="405" t="s">
        <v>15964</v>
      </c>
      <c r="P25" s="403"/>
      <c r="Q25" s="406" t="s">
        <v>15965</v>
      </c>
      <c r="R25" s="166" t="str">
        <f ca="1">IF(ISERROR($V25),"",OFFSET('Smelter Look-up'!$C$4,$V25-4,0)&amp;"")</f>
        <v>Daye Non-Ferrous Metals Mining Ltd.</v>
      </c>
      <c r="S25" s="165" t="str">
        <f t="shared" ca="1" si="2"/>
        <v>CN</v>
      </c>
      <c r="T25" s="165" t="str">
        <f ca="1">IF(B25="","",IF(ISERROR(MATCH($J25,SorP!$B$1:$B$6261,0)),"",INDIRECT("'SorP'!$A$"&amp;MATCH($S25&amp;$J25,SorP!C:C,0))))</f>
        <v>CN-HB</v>
      </c>
      <c r="U25" s="185"/>
      <c r="V25" s="209">
        <f>IF(C25="",NA(),IF(OR(C25="Smelter not listed",C25="Smelter not yet identified"),MATCH($B25&amp;$D25,'Smelter Look-up'!$J:$J,0),MATCH($B25&amp;$C25,'Smelter Look-up'!$J:$J,0)))</f>
        <v>72</v>
      </c>
      <c r="X25" s="210">
        <f t="shared" si="3"/>
        <v>0</v>
      </c>
      <c r="AB25" s="211" t="str">
        <f t="shared" si="4"/>
        <v>GoldDaye Non-Ferrous Metals Mining Ltd.</v>
      </c>
    </row>
    <row r="26" spans="1:28" s="210" customFormat="1" ht="40.5">
      <c r="A26" s="399" t="s">
        <v>649</v>
      </c>
      <c r="B26" s="400" t="s">
        <v>1087</v>
      </c>
      <c r="C26" s="404" t="s">
        <v>2160</v>
      </c>
      <c r="D26" s="407" t="s">
        <v>2160</v>
      </c>
      <c r="E26" s="400" t="s">
        <v>1069</v>
      </c>
      <c r="F26" s="400" t="s">
        <v>649</v>
      </c>
      <c r="G26" s="400" t="s">
        <v>12764</v>
      </c>
      <c r="H26" s="401">
        <v>0</v>
      </c>
      <c r="I26" s="402" t="s">
        <v>1525</v>
      </c>
      <c r="J26" s="402" t="s">
        <v>12416</v>
      </c>
      <c r="K26" s="405" t="s">
        <v>15966</v>
      </c>
      <c r="L26" s="405" t="s">
        <v>15967</v>
      </c>
      <c r="M26" s="405" t="s">
        <v>15968</v>
      </c>
      <c r="N26" s="405" t="s">
        <v>15969</v>
      </c>
      <c r="O26" s="405" t="s">
        <v>15970</v>
      </c>
      <c r="P26" s="403" t="s">
        <v>473</v>
      </c>
      <c r="Q26" s="406" t="s">
        <v>15902</v>
      </c>
      <c r="R26" s="166" t="str">
        <f ca="1">IF(ISERROR($V26),"",OFFSET('Smelter Look-up'!$C$4,$V26-4,0)&amp;"")</f>
        <v>DSC (Do Sung Corporation)</v>
      </c>
      <c r="S26" s="165" t="str">
        <f t="shared" ca="1" si="2"/>
        <v>KR</v>
      </c>
      <c r="T26" s="165" t="str">
        <f ca="1">IF(B26="","",IF(ISERROR(MATCH($J26,SorP!$B$1:$B$6261,0)),"",INDIRECT("'SorP'!$A$"&amp;MATCH($S26&amp;$J26,SorP!C:C,0))))</f>
        <v>KR-41</v>
      </c>
      <c r="U26" s="185"/>
      <c r="V26" s="209">
        <f>IF(C26="",NA(),IF(OR(C26="Smelter not listed",C26="Smelter not yet identified"),MATCH($B26&amp;$D26,'Smelter Look-up'!$J:$J,0),MATCH($B26&amp;$C26,'Smelter Look-up'!$J:$J,0)))</f>
        <v>83</v>
      </c>
      <c r="X26" s="210">
        <f t="shared" si="3"/>
        <v>0</v>
      </c>
      <c r="AB26" s="211" t="str">
        <f t="shared" si="4"/>
        <v>GoldDSC (Do Sung Corporation)</v>
      </c>
    </row>
    <row r="27" spans="1:28" s="210" customFormat="1" ht="27">
      <c r="A27" s="399" t="s">
        <v>15971</v>
      </c>
      <c r="B27" s="400" t="s">
        <v>1087</v>
      </c>
      <c r="C27" s="404" t="s">
        <v>15972</v>
      </c>
      <c r="D27" s="407" t="s">
        <v>15972</v>
      </c>
      <c r="E27" s="400" t="s">
        <v>1059</v>
      </c>
      <c r="F27" s="400" t="s">
        <v>15971</v>
      </c>
      <c r="G27" s="400" t="s">
        <v>12764</v>
      </c>
      <c r="H27" s="401">
        <v>0</v>
      </c>
      <c r="I27" s="402" t="s">
        <v>1498</v>
      </c>
      <c r="J27" s="402" t="s">
        <v>1499</v>
      </c>
      <c r="K27" s="405" t="s">
        <v>15973</v>
      </c>
      <c r="L27" s="405" t="s">
        <v>15974</v>
      </c>
      <c r="M27" s="405" t="s">
        <v>15954</v>
      </c>
      <c r="N27" s="405" t="s">
        <v>15969</v>
      </c>
      <c r="O27" s="405" t="s">
        <v>15975</v>
      </c>
      <c r="P27" s="403" t="s">
        <v>474</v>
      </c>
      <c r="Q27" s="406" t="s">
        <v>15902</v>
      </c>
      <c r="R27" s="166" t="str">
        <f ca="1">IF(ISERROR($V27),"",OFFSET('Smelter Look-up'!$C$4,$V27-4,0)&amp;"")</f>
        <v/>
      </c>
      <c r="S27" s="165" t="str">
        <f t="shared" ca="1" si="2"/>
        <v>DE</v>
      </c>
      <c r="T27" s="165" t="str">
        <f ca="1">IF(B27="","",IF(ISERROR(MATCH($J27,SorP!$B$1:$B$6261,0)),"",INDIRECT("'SorP'!$A$"&amp;MATCH($S27&amp;$J27,SorP!C:C,0))))</f>
        <v>DE-BW</v>
      </c>
      <c r="U27" s="185"/>
      <c r="V27" s="209" t="e">
        <f>IF(C27="",NA(),IF(OR(C27="Smelter not listed",C27="Smelter not yet identified"),MATCH($B27&amp;$D27,'Smelter Look-up'!$J:$J,0),MATCH($B27&amp;$C27,'Smelter Look-up'!$J:$J,0)))</f>
        <v>#N/A</v>
      </c>
      <c r="X27" s="210">
        <f t="shared" si="3"/>
        <v>0</v>
      </c>
      <c r="AB27" s="211" t="str">
        <f t="shared" si="4"/>
        <v>GoldDODUCO Contacts and Refining GmbH</v>
      </c>
    </row>
    <row r="28" spans="1:28" s="210" customFormat="1" ht="216">
      <c r="A28" s="399" t="s">
        <v>650</v>
      </c>
      <c r="B28" s="400" t="s">
        <v>1087</v>
      </c>
      <c r="C28" s="404" t="s">
        <v>866</v>
      </c>
      <c r="D28" s="407" t="s">
        <v>866</v>
      </c>
      <c r="E28" s="400" t="s">
        <v>1066</v>
      </c>
      <c r="F28" s="400" t="s">
        <v>650</v>
      </c>
      <c r="G28" s="400" t="s">
        <v>12764</v>
      </c>
      <c r="H28" s="401">
        <v>0</v>
      </c>
      <c r="I28" s="402" t="s">
        <v>1526</v>
      </c>
      <c r="J28" s="402" t="s">
        <v>1527</v>
      </c>
      <c r="K28" s="405" t="s">
        <v>15903</v>
      </c>
      <c r="L28" s="405" t="s">
        <v>15903</v>
      </c>
      <c r="M28" s="405" t="s">
        <v>15912</v>
      </c>
      <c r="N28" s="405" t="s">
        <v>15976</v>
      </c>
      <c r="O28" s="405" t="s">
        <v>15977</v>
      </c>
      <c r="P28" s="403" t="s">
        <v>474</v>
      </c>
      <c r="Q28" s="406" t="s">
        <v>15902</v>
      </c>
      <c r="R28" s="166" t="str">
        <f ca="1">IF(ISERROR($V28),"",OFFSET('Smelter Look-up'!$C$4,$V28-4,0)&amp;"")</f>
        <v>Dowa</v>
      </c>
      <c r="S28" s="165" t="str">
        <f t="shared" ca="1" si="2"/>
        <v>JP</v>
      </c>
      <c r="T28" s="165" t="str">
        <f ca="1">IF(B28="","",IF(ISERROR(MATCH($J28,SorP!$B$1:$B$6261,0)),"",INDIRECT("'SorP'!$A$"&amp;MATCH($S28&amp;$J28,SorP!C:C,0))))</f>
        <v>JP-05</v>
      </c>
      <c r="U28" s="185"/>
      <c r="V28" s="209">
        <f>IF(C28="",NA(),IF(OR(C28="Smelter not listed",C28="Smelter not yet identified"),MATCH($B28&amp;$D28,'Smelter Look-up'!$J:$J,0),MATCH($B28&amp;$C28,'Smelter Look-up'!$J:$J,0)))</f>
        <v>79</v>
      </c>
      <c r="X28" s="210">
        <f t="shared" si="3"/>
        <v>0</v>
      </c>
      <c r="AB28" s="211" t="str">
        <f t="shared" si="4"/>
        <v>GoldDowa</v>
      </c>
    </row>
    <row r="29" spans="1:28" s="210" customFormat="1" ht="81">
      <c r="A29" s="399" t="s">
        <v>382</v>
      </c>
      <c r="B29" s="400" t="s">
        <v>1087</v>
      </c>
      <c r="C29" s="404" t="s">
        <v>13321</v>
      </c>
      <c r="D29" s="407" t="s">
        <v>13321</v>
      </c>
      <c r="E29" s="400" t="s">
        <v>1066</v>
      </c>
      <c r="F29" s="400" t="s">
        <v>382</v>
      </c>
      <c r="G29" s="400" t="s">
        <v>12764</v>
      </c>
      <c r="H29" s="401">
        <v>0</v>
      </c>
      <c r="I29" s="402" t="s">
        <v>1531</v>
      </c>
      <c r="J29" s="402" t="s">
        <v>1532</v>
      </c>
      <c r="K29" s="405" t="s">
        <v>15903</v>
      </c>
      <c r="L29" s="405" t="s">
        <v>15903</v>
      </c>
      <c r="M29" s="405" t="s">
        <v>15912</v>
      </c>
      <c r="N29" s="405" t="s">
        <v>15978</v>
      </c>
      <c r="O29" s="405" t="s">
        <v>15979</v>
      </c>
      <c r="P29" s="403" t="s">
        <v>474</v>
      </c>
      <c r="Q29" s="406" t="s">
        <v>15902</v>
      </c>
      <c r="R29" s="166" t="str">
        <f ca="1">IF(ISERROR($V29),"",OFFSET('Smelter Look-up'!$C$4,$V29-4,0)&amp;"")</f>
        <v>Eco-System Recycling Co., Ltd. East Plant</v>
      </c>
      <c r="S29" s="165" t="str">
        <f t="shared" ca="1" si="2"/>
        <v>JP</v>
      </c>
      <c r="T29" s="165" t="str">
        <f ca="1">IF(B29="","",IF(ISERROR(MATCH($J29,SorP!$B$1:$B$6261,0)),"",INDIRECT("'SorP'!$A$"&amp;MATCH($S29&amp;$J29,SorP!C:C,0))))</f>
        <v>JP-11</v>
      </c>
      <c r="U29" s="185"/>
      <c r="V29" s="209">
        <f>IF(C29="",NA(),IF(OR(C29="Smelter not listed",C29="Smelter not yet identified"),MATCH($B29&amp;$D29,'Smelter Look-up'!$J:$J,0),MATCH($B29&amp;$C29,'Smelter Look-up'!$J:$J,0)))</f>
        <v>84</v>
      </c>
      <c r="X29" s="210">
        <f t="shared" si="3"/>
        <v>0</v>
      </c>
      <c r="AB29" s="211" t="str">
        <f t="shared" si="4"/>
        <v>GoldEco-System Recycling Co., Ltd. East Plant</v>
      </c>
    </row>
    <row r="30" spans="1:28" s="210" customFormat="1" ht="67.5">
      <c r="A30" s="399" t="s">
        <v>15981</v>
      </c>
      <c r="B30" s="400" t="s">
        <v>1087</v>
      </c>
      <c r="C30" s="404" t="s">
        <v>15982</v>
      </c>
      <c r="D30" s="407"/>
      <c r="E30" s="400" t="s">
        <v>1058</v>
      </c>
      <c r="F30" s="400" t="s">
        <v>15981</v>
      </c>
      <c r="G30" s="400" t="s">
        <v>12764</v>
      </c>
      <c r="H30" s="401">
        <v>0</v>
      </c>
      <c r="I30" s="402" t="s">
        <v>15983</v>
      </c>
      <c r="J30" s="402" t="s">
        <v>13128</v>
      </c>
      <c r="K30" s="405"/>
      <c r="L30" s="405"/>
      <c r="M30" s="405"/>
      <c r="N30" s="405"/>
      <c r="O30" s="405" t="s">
        <v>15984</v>
      </c>
      <c r="P30" s="403"/>
      <c r="Q30" s="406" t="s">
        <v>15935</v>
      </c>
      <c r="R30" s="166" t="str">
        <f ca="1">IF(ISERROR($V30),"",OFFSET('Smelter Look-up'!$C$4,$V30-4,0)&amp;"")</f>
        <v/>
      </c>
      <c r="S30" s="165" t="str">
        <f t="shared" ca="1" si="2"/>
        <v>CN</v>
      </c>
      <c r="T30" s="165" t="str">
        <f ca="1">IF(B30="","",IF(ISERROR(MATCH($J30,SorP!$B$1:$B$6261,0)),"",INDIRECT("'SorP'!$A$"&amp;MATCH($S30&amp;$J30,SorP!C:C,0))))</f>
        <v>CN-GS</v>
      </c>
      <c r="U30" s="185"/>
      <c r="V30" s="209" t="e">
        <f>IF(C30="",NA(),IF(OR(C30="Smelter not listed",C30="Smelter not yet identified"),MATCH($B30&amp;$D30,'Smelter Look-up'!$J:$J,0),MATCH($B30&amp;$C30,'Smelter Look-up'!$J:$J,0)))</f>
        <v>#N/A</v>
      </c>
      <c r="X30" s="210">
        <f t="shared" si="3"/>
        <v>0</v>
      </c>
      <c r="AB30" s="211" t="str">
        <f t="shared" si="4"/>
        <v>GoldRefinery of Seemine Gold Co., Ltd.</v>
      </c>
    </row>
    <row r="31" spans="1:28" s="210" customFormat="1" ht="20">
      <c r="A31" s="399" t="s">
        <v>15985</v>
      </c>
      <c r="B31" s="400" t="s">
        <v>1087</v>
      </c>
      <c r="C31" s="404" t="s">
        <v>1760</v>
      </c>
      <c r="D31" s="407" t="s">
        <v>15986</v>
      </c>
      <c r="E31" s="400" t="s">
        <v>1058</v>
      </c>
      <c r="F31" s="400" t="s">
        <v>15985</v>
      </c>
      <c r="G31" s="400" t="s">
        <v>12764</v>
      </c>
      <c r="H31" s="401"/>
      <c r="I31" s="402"/>
      <c r="J31" s="402"/>
      <c r="K31" s="405"/>
      <c r="L31" s="405"/>
      <c r="M31" s="405"/>
      <c r="N31" s="405"/>
      <c r="O31" s="405"/>
      <c r="P31" s="403"/>
      <c r="Q31" s="406"/>
      <c r="R31" s="166" t="str">
        <f ca="1">IF(ISERROR($V31),"",OFFSET('Smelter Look-up'!$C$4,$V31-4,0)&amp;"")</f>
        <v/>
      </c>
      <c r="S31" s="165" t="str">
        <f t="shared" ca="1" si="2"/>
        <v>CN</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si="3"/>
        <v>0</v>
      </c>
      <c r="AB31" s="211" t="str">
        <f t="shared" si="4"/>
        <v>GoldSmelter not listed</v>
      </c>
    </row>
    <row r="32" spans="1:28" s="210" customFormat="1" ht="27">
      <c r="A32" s="399" t="s">
        <v>15987</v>
      </c>
      <c r="B32" s="400" t="s">
        <v>1087</v>
      </c>
      <c r="C32" s="404" t="s">
        <v>1760</v>
      </c>
      <c r="D32" s="407" t="s">
        <v>15988</v>
      </c>
      <c r="E32" s="400" t="s">
        <v>15989</v>
      </c>
      <c r="F32" s="400" t="s">
        <v>15987</v>
      </c>
      <c r="G32" s="400" t="s">
        <v>15990</v>
      </c>
      <c r="H32" s="401"/>
      <c r="I32" s="402"/>
      <c r="J32" s="402"/>
      <c r="K32" s="405"/>
      <c r="L32" s="405"/>
      <c r="M32" s="405"/>
      <c r="N32" s="405"/>
      <c r="O32" s="405"/>
      <c r="P32" s="403"/>
      <c r="Q32" s="406"/>
      <c r="R32" s="166" t="str">
        <f ca="1">IF(ISERROR($V32),"",OFFSET('Smelter Look-up'!$C$4,$V32-4,0)&amp;"")</f>
        <v/>
      </c>
      <c r="S32" s="165" t="str">
        <f t="shared" ca="1" si="2"/>
        <v>Unknown</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si="3"/>
        <v>0</v>
      </c>
      <c r="AB32" s="211" t="str">
        <f t="shared" si="4"/>
        <v>GoldSmelter not listed</v>
      </c>
    </row>
    <row r="33" spans="1:28" s="210" customFormat="1" ht="27">
      <c r="A33" s="399" t="s">
        <v>15991</v>
      </c>
      <c r="B33" s="400" t="s">
        <v>1087</v>
      </c>
      <c r="C33" s="404" t="s">
        <v>15992</v>
      </c>
      <c r="D33" s="407"/>
      <c r="E33" s="400" t="s">
        <v>1058</v>
      </c>
      <c r="F33" s="400" t="s">
        <v>15991</v>
      </c>
      <c r="G33" s="400" t="s">
        <v>12764</v>
      </c>
      <c r="H33" s="401">
        <v>0</v>
      </c>
      <c r="I33" s="402" t="s">
        <v>1534</v>
      </c>
      <c r="J33" s="402" t="s">
        <v>13118</v>
      </c>
      <c r="K33" s="405"/>
      <c r="L33" s="405"/>
      <c r="M33" s="405"/>
      <c r="N33" s="405"/>
      <c r="O33" s="405" t="s">
        <v>15993</v>
      </c>
      <c r="P33" s="403"/>
      <c r="Q33" s="406" t="s">
        <v>15935</v>
      </c>
      <c r="R33" s="166" t="str">
        <f ca="1">IF(ISERROR($V33),"",OFFSET('Smelter Look-up'!$C$4,$V33-4,0)&amp;"")</f>
        <v/>
      </c>
      <c r="S33" s="165" t="str">
        <f t="shared" ca="1" si="2"/>
        <v>CN</v>
      </c>
      <c r="T33" s="165" t="str">
        <f ca="1">IF(B33="","",IF(ISERROR(MATCH($J33,SorP!$B$1:$B$6261,0)),"",INDIRECT("'SorP'!$A$"&amp;MATCH($S33&amp;$J33,SorP!C:C,0))))</f>
        <v>CN-SD</v>
      </c>
      <c r="U33" s="185"/>
      <c r="V33" s="209" t="e">
        <f>IF(C33="",NA(),IF(OR(C33="Smelter not listed",C33="Smelter not yet identified"),MATCH($B33&amp;$D33,'Smelter Look-up'!$J:$J,0),MATCH($B33&amp;$C33,'Smelter Look-up'!$J:$J,0)))</f>
        <v>#N/A</v>
      </c>
      <c r="X33" s="210">
        <f t="shared" si="3"/>
        <v>0</v>
      </c>
      <c r="AB33" s="211" t="str">
        <f t="shared" si="4"/>
        <v>GoldGuoda Safina High-Tech Environmental Refinery Co., Ltd.</v>
      </c>
    </row>
    <row r="34" spans="1:28" s="210" customFormat="1" ht="20">
      <c r="A34" s="399" t="s">
        <v>15994</v>
      </c>
      <c r="B34" s="400" t="s">
        <v>1087</v>
      </c>
      <c r="C34" s="404" t="s">
        <v>1760</v>
      </c>
      <c r="D34" s="407" t="s">
        <v>15995</v>
      </c>
      <c r="E34" s="400" t="s">
        <v>1058</v>
      </c>
      <c r="F34" s="400" t="s">
        <v>15994</v>
      </c>
      <c r="G34" s="400" t="s">
        <v>12764</v>
      </c>
      <c r="H34" s="401"/>
      <c r="I34" s="402"/>
      <c r="J34" s="402"/>
      <c r="K34" s="405"/>
      <c r="L34" s="405"/>
      <c r="M34" s="405"/>
      <c r="N34" s="405"/>
      <c r="O34" s="405"/>
      <c r="P34" s="403"/>
      <c r="Q34" s="406"/>
      <c r="R34" s="166" t="str">
        <f ca="1">IF(ISERROR($V34),"",OFFSET('Smelter Look-up'!$C$4,$V34-4,0)&amp;"")</f>
        <v/>
      </c>
      <c r="S34" s="165" t="str">
        <f t="shared" ca="1" si="2"/>
        <v>CN</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si="3"/>
        <v>0</v>
      </c>
      <c r="AB34" s="211" t="str">
        <f t="shared" si="4"/>
        <v>GoldSmelter not listed</v>
      </c>
    </row>
    <row r="35" spans="1:28" s="210" customFormat="1" ht="20">
      <c r="A35" s="399" t="s">
        <v>380</v>
      </c>
      <c r="B35" s="400" t="s">
        <v>1087</v>
      </c>
      <c r="C35" s="404" t="s">
        <v>379</v>
      </c>
      <c r="D35" s="407"/>
      <c r="E35" s="400" t="s">
        <v>1058</v>
      </c>
      <c r="F35" s="400" t="s">
        <v>380</v>
      </c>
      <c r="G35" s="400" t="s">
        <v>12764</v>
      </c>
      <c r="H35" s="401">
        <v>0</v>
      </c>
      <c r="I35" s="402" t="s">
        <v>1535</v>
      </c>
      <c r="J35" s="402" t="s">
        <v>13114</v>
      </c>
      <c r="K35" s="405"/>
      <c r="L35" s="405"/>
      <c r="M35" s="405"/>
      <c r="N35" s="405"/>
      <c r="O35" s="405" t="s">
        <v>15996</v>
      </c>
      <c r="P35" s="403"/>
      <c r="Q35" s="406" t="s">
        <v>15935</v>
      </c>
      <c r="R35" s="166" t="str">
        <f ca="1">IF(ISERROR($V35),"",OFFSET('Smelter Look-up'!$C$4,$V35-4,0)&amp;"")</f>
        <v>Hangzhou Fuchunjiang Smelting Co., Ltd.</v>
      </c>
      <c r="S35" s="165" t="str">
        <f t="shared" ca="1" si="2"/>
        <v>CN</v>
      </c>
      <c r="T35" s="165" t="str">
        <f ca="1">IF(B35="","",IF(ISERROR(MATCH($J35,SorP!$B$1:$B$6261,0)),"",INDIRECT("'SorP'!$A$"&amp;MATCH($S35&amp;$J35,SorP!C:C,0))))</f>
        <v>CN-ZJ</v>
      </c>
      <c r="U35" s="185"/>
      <c r="V35" s="209">
        <f>IF(C35="",NA(),IF(OR(C35="Smelter not listed",C35="Smelter not yet identified"),MATCH($B35&amp;$D35,'Smelter Look-up'!$J:$J,0),MATCH($B35&amp;$C35,'Smelter Look-up'!$J:$J,0)))</f>
        <v>115</v>
      </c>
      <c r="X35" s="210">
        <f t="shared" si="3"/>
        <v>0</v>
      </c>
      <c r="AB35" s="211" t="str">
        <f t="shared" si="4"/>
        <v>GoldHangzhou Fuchunjiang Smelting Co., Ltd.</v>
      </c>
    </row>
    <row r="36" spans="1:28" s="210" customFormat="1" ht="54">
      <c r="A36" s="399" t="s">
        <v>2388</v>
      </c>
      <c r="B36" s="400" t="s">
        <v>1087</v>
      </c>
      <c r="C36" s="404" t="s">
        <v>13326</v>
      </c>
      <c r="D36" s="407" t="s">
        <v>13326</v>
      </c>
      <c r="E36" s="400" t="s">
        <v>1069</v>
      </c>
      <c r="F36" s="400" t="s">
        <v>2388</v>
      </c>
      <c r="G36" s="400" t="s">
        <v>12764</v>
      </c>
      <c r="H36" s="401">
        <v>0</v>
      </c>
      <c r="I36" s="402" t="s">
        <v>2389</v>
      </c>
      <c r="J36" s="402" t="s">
        <v>12412</v>
      </c>
      <c r="K36" s="405" t="s">
        <v>15997</v>
      </c>
      <c r="L36" s="405" t="s">
        <v>15998</v>
      </c>
      <c r="M36" s="405" t="s">
        <v>15968</v>
      </c>
      <c r="N36" s="405" t="s">
        <v>15999</v>
      </c>
      <c r="O36" s="405" t="s">
        <v>16000</v>
      </c>
      <c r="P36" s="403" t="s">
        <v>474</v>
      </c>
      <c r="Q36" s="406" t="s">
        <v>15902</v>
      </c>
      <c r="R36" s="166" t="str">
        <f ca="1">IF(ISERROR($V36),"",OFFSET('Smelter Look-up'!$C$4,$V36-4,0)&amp;"")</f>
        <v>LT Metal Ltd.</v>
      </c>
      <c r="S36" s="165" t="str">
        <f t="shared" ca="1" si="2"/>
        <v>KR</v>
      </c>
      <c r="T36" s="165" t="str">
        <f ca="1">IF(B36="","",IF(ISERROR(MATCH($J36,SorP!$B$1:$B$6261,0)),"",INDIRECT("'SorP'!$A$"&amp;MATCH($S36&amp;$J36,SorP!C:C,0))))</f>
        <v>KR-28</v>
      </c>
      <c r="U36" s="185"/>
      <c r="V36" s="209">
        <f>IF(C36="",NA(),IF(OR(C36="Smelter not listed",C36="Smelter not yet identified"),MATCH($B36&amp;$D36,'Smelter Look-up'!$J:$J,0),MATCH($B36&amp;$C36,'Smelter Look-up'!$J:$J,0)))</f>
        <v>179</v>
      </c>
      <c r="X36" s="210">
        <f t="shared" si="3"/>
        <v>0</v>
      </c>
      <c r="AB36" s="211" t="str">
        <f t="shared" si="4"/>
        <v>GoldLT Metal Ltd.</v>
      </c>
    </row>
    <row r="37" spans="1:28" s="210" customFormat="1" ht="81">
      <c r="A37" s="399" t="s">
        <v>652</v>
      </c>
      <c r="B37" s="400" t="s">
        <v>1087</v>
      </c>
      <c r="C37" s="404" t="s">
        <v>997</v>
      </c>
      <c r="D37" s="407" t="s">
        <v>997</v>
      </c>
      <c r="E37" s="400" t="s">
        <v>1059</v>
      </c>
      <c r="F37" s="400" t="s">
        <v>652</v>
      </c>
      <c r="G37" s="400" t="s">
        <v>12764</v>
      </c>
      <c r="H37" s="401">
        <v>0</v>
      </c>
      <c r="I37" s="402" t="s">
        <v>1498</v>
      </c>
      <c r="J37" s="402" t="s">
        <v>1499</v>
      </c>
      <c r="K37" s="405" t="s">
        <v>15903</v>
      </c>
      <c r="L37" s="405" t="s">
        <v>15903</v>
      </c>
      <c r="M37" s="405" t="s">
        <v>15912</v>
      </c>
      <c r="N37" s="405" t="s">
        <v>15913</v>
      </c>
      <c r="O37" s="405" t="s">
        <v>16001</v>
      </c>
      <c r="P37" s="403" t="s">
        <v>474</v>
      </c>
      <c r="Q37" s="406" t="s">
        <v>15902</v>
      </c>
      <c r="R37" s="166" t="str">
        <f ca="1">IF(ISERROR($V37),"",OFFSET('Smelter Look-up'!$C$4,$V37-4,0)&amp;"")</f>
        <v>Heimerle + Meule GmbH</v>
      </c>
      <c r="S37" s="165" t="str">
        <f t="shared" ref="S37:S65" ca="1" si="5">IF(B37="","",IF(ISERROR(MATCH($E37,CL,0)),"Unknown",INDIRECT("'C'!$A$"&amp;MATCH($E37,CL,0)+1)))</f>
        <v>DE</v>
      </c>
      <c r="T37" s="165" t="str">
        <f ca="1">IF(B37="","",IF(ISERROR(MATCH($J37,SorP!$B$1:$B$6261,0)),"",INDIRECT("'SorP'!$A$"&amp;MATCH($S37&amp;$J37,SorP!C:C,0))))</f>
        <v>DE-BW</v>
      </c>
      <c r="U37" s="185"/>
      <c r="V37" s="209">
        <f>IF(C37="",NA(),IF(OR(C37="Smelter not listed",C37="Smelter not yet identified"),MATCH($B37&amp;$D37,'Smelter Look-up'!$J:$J,0),MATCH($B37&amp;$C37,'Smelter Look-up'!$J:$J,0)))</f>
        <v>117</v>
      </c>
      <c r="X37" s="210">
        <f t="shared" ref="X37:X65" si="6">IF(AND(C37="Smelter not listed",OR(LEN(D37)=0,LEN(E37)=0)),1,0)</f>
        <v>0</v>
      </c>
      <c r="AB37" s="211" t="str">
        <f t="shared" ref="AB37:AB65" si="7">B37&amp;C37</f>
        <v>GoldHeimerle + Meule GmbH</v>
      </c>
    </row>
    <row r="38" spans="1:28" s="210" customFormat="1" ht="40.5">
      <c r="A38" s="399" t="s">
        <v>653</v>
      </c>
      <c r="B38" s="400" t="s">
        <v>1087</v>
      </c>
      <c r="C38" s="404" t="s">
        <v>2390</v>
      </c>
      <c r="D38" s="407" t="s">
        <v>2390</v>
      </c>
      <c r="E38" s="400" t="s">
        <v>1058</v>
      </c>
      <c r="F38" s="400" t="s">
        <v>653</v>
      </c>
      <c r="G38" s="400" t="s">
        <v>12764</v>
      </c>
      <c r="H38" s="401" t="s">
        <v>16002</v>
      </c>
      <c r="I38" s="402" t="s">
        <v>1536</v>
      </c>
      <c r="J38" s="402" t="s">
        <v>15158</v>
      </c>
      <c r="K38" s="405" t="s">
        <v>16003</v>
      </c>
      <c r="L38" s="405" t="s">
        <v>16004</v>
      </c>
      <c r="M38" s="405" t="s">
        <v>15918</v>
      </c>
      <c r="N38" s="405" t="s">
        <v>16005</v>
      </c>
      <c r="O38" s="405" t="s">
        <v>16006</v>
      </c>
      <c r="P38" s="403" t="s">
        <v>474</v>
      </c>
      <c r="Q38" s="406" t="s">
        <v>15921</v>
      </c>
      <c r="R38" s="166" t="str">
        <f ca="1">IF(ISERROR($V38),"",OFFSET('Smelter Look-up'!$C$4,$V38-4,0)&amp;"")</f>
        <v>Heraeus Metals Hong Kong Ltd.</v>
      </c>
      <c r="S38" s="165" t="str">
        <f t="shared" ca="1" si="5"/>
        <v>CN</v>
      </c>
      <c r="T38" s="165" t="str">
        <f ca="1">IF(B38="","",IF(ISERROR(MATCH($J38,SorP!$B$1:$B$6261,0)),"",INDIRECT("'SorP'!$A$"&amp;MATCH($S38&amp;$J38,SorP!C:C,0))))</f>
        <v/>
      </c>
      <c r="U38" s="185"/>
      <c r="V38" s="209">
        <f>IF(C38="",NA(),IF(OR(C38="Smelter not listed",C38="Smelter not yet identified"),MATCH($B38&amp;$D38,'Smelter Look-up'!$J:$J,0),MATCH($B38&amp;$C38,'Smelter Look-up'!$J:$J,0)))</f>
        <v>123</v>
      </c>
      <c r="X38" s="210">
        <f t="shared" si="6"/>
        <v>0</v>
      </c>
      <c r="AB38" s="211" t="str">
        <f t="shared" si="7"/>
        <v>GoldHeraeus Metals Hong Kong Ltd.</v>
      </c>
    </row>
    <row r="39" spans="1:28" s="210" customFormat="1" ht="27">
      <c r="A39" s="399" t="s">
        <v>654</v>
      </c>
      <c r="B39" s="400" t="s">
        <v>1087</v>
      </c>
      <c r="C39" s="404" t="s">
        <v>14502</v>
      </c>
      <c r="D39" s="407" t="s">
        <v>14502</v>
      </c>
      <c r="E39" s="400" t="s">
        <v>1059</v>
      </c>
      <c r="F39" s="400" t="s">
        <v>654</v>
      </c>
      <c r="G39" s="400" t="s">
        <v>12764</v>
      </c>
      <c r="H39" s="401">
        <v>0</v>
      </c>
      <c r="I39" s="402" t="s">
        <v>1537</v>
      </c>
      <c r="J39" s="402" t="s">
        <v>4119</v>
      </c>
      <c r="K39" s="405" t="s">
        <v>16007</v>
      </c>
      <c r="L39" s="405" t="s">
        <v>16008</v>
      </c>
      <c r="M39" s="405" t="s">
        <v>15968</v>
      </c>
      <c r="N39" s="405" t="s">
        <v>15999</v>
      </c>
      <c r="O39" s="405" t="s">
        <v>475</v>
      </c>
      <c r="P39" s="403" t="s">
        <v>474</v>
      </c>
      <c r="Q39" s="406" t="s">
        <v>15902</v>
      </c>
      <c r="R39" s="166" t="str">
        <f ca="1">IF(ISERROR($V39),"",OFFSET('Smelter Look-up'!$C$4,$V39-4,0)&amp;"")</f>
        <v>Heraeus Germany GmbH Co. KG</v>
      </c>
      <c r="S39" s="165" t="str">
        <f t="shared" ca="1" si="5"/>
        <v>DE</v>
      </c>
      <c r="T39" s="165" t="str">
        <f ca="1">IF(B39="","",IF(ISERROR(MATCH($J39,SorP!$B$1:$B$6261,0)),"",INDIRECT("'SorP'!$A$"&amp;MATCH($S39&amp;$J39,SorP!C:C,0))))</f>
        <v>DE-HE</v>
      </c>
      <c r="U39" s="185"/>
      <c r="V39" s="209">
        <f>IF(C39="",NA(),IF(OR(C39="Smelter not listed",C39="Smelter not yet identified"),MATCH($B39&amp;$D39,'Smelter Look-up'!$J:$J,0),MATCH($B39&amp;$C39,'Smelter Look-up'!$J:$J,0)))</f>
        <v>121</v>
      </c>
      <c r="X39" s="210">
        <f t="shared" si="6"/>
        <v>0</v>
      </c>
      <c r="AB39" s="211" t="str">
        <f t="shared" si="7"/>
        <v>GoldHeraeus Germany GmbH Co. KG</v>
      </c>
    </row>
    <row r="40" spans="1:28" s="210" customFormat="1" ht="27">
      <c r="A40" s="399" t="s">
        <v>16009</v>
      </c>
      <c r="B40" s="400" t="s">
        <v>1087</v>
      </c>
      <c r="C40" s="404" t="s">
        <v>1760</v>
      </c>
      <c r="D40" s="407" t="s">
        <v>16010</v>
      </c>
      <c r="E40" s="400" t="s">
        <v>15989</v>
      </c>
      <c r="F40" s="400" t="s">
        <v>16009</v>
      </c>
      <c r="G40" s="400" t="s">
        <v>15990</v>
      </c>
      <c r="H40" s="401"/>
      <c r="I40" s="402"/>
      <c r="J40" s="402"/>
      <c r="K40" s="405"/>
      <c r="L40" s="405"/>
      <c r="M40" s="405"/>
      <c r="N40" s="405"/>
      <c r="O40" s="405"/>
      <c r="P40" s="403"/>
      <c r="Q40" s="406"/>
      <c r="R40" s="166" t="str">
        <f ca="1">IF(ISERROR($V40),"",OFFSET('Smelter Look-up'!$C$4,$V40-4,0)&amp;"")</f>
        <v/>
      </c>
      <c r="S40" s="165" t="str">
        <f t="shared" ca="1" si="5"/>
        <v>Unknown</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si="6"/>
        <v>0</v>
      </c>
      <c r="AB40" s="211" t="str">
        <f t="shared" si="7"/>
        <v>GoldSmelter not listed</v>
      </c>
    </row>
    <row r="41" spans="1:28" s="210" customFormat="1" ht="27">
      <c r="A41" s="399" t="s">
        <v>655</v>
      </c>
      <c r="B41" s="400" t="s">
        <v>1087</v>
      </c>
      <c r="C41" s="404" t="s">
        <v>2119</v>
      </c>
      <c r="D41" s="407"/>
      <c r="E41" s="400" t="s">
        <v>1058</v>
      </c>
      <c r="F41" s="400" t="s">
        <v>655</v>
      </c>
      <c r="G41" s="400" t="s">
        <v>12764</v>
      </c>
      <c r="H41" s="401">
        <v>0</v>
      </c>
      <c r="I41" s="402" t="s">
        <v>2044</v>
      </c>
      <c r="J41" s="402" t="s">
        <v>13121</v>
      </c>
      <c r="K41" s="405"/>
      <c r="L41" s="405"/>
      <c r="M41" s="405"/>
      <c r="N41" s="405"/>
      <c r="O41" s="405" t="s">
        <v>16011</v>
      </c>
      <c r="P41" s="403"/>
      <c r="Q41" s="406" t="s">
        <v>15935</v>
      </c>
      <c r="R41" s="166" t="str">
        <f ca="1">IF(ISERROR($V41),"",OFFSET('Smelter Look-up'!$C$4,$V41-4,0)&amp;"")</f>
        <v>Hunan Chenzhou Mining Co., Ltd.</v>
      </c>
      <c r="S41" s="165" t="str">
        <f t="shared" ca="1" si="5"/>
        <v>CN</v>
      </c>
      <c r="T41" s="165" t="str">
        <f ca="1">IF(B41="","",IF(ISERROR(MATCH($J41,SorP!$B$1:$B$6261,0)),"",INDIRECT("'SorP'!$A$"&amp;MATCH($S41&amp;$J41,SorP!C:C,0))))</f>
        <v>CN-HN</v>
      </c>
      <c r="U41" s="185"/>
      <c r="V41" s="209">
        <f>IF(C41="",NA(),IF(OR(C41="Smelter not listed",C41="Smelter not yet identified"),MATCH($B41&amp;$D41,'Smelter Look-up'!$J:$J,0),MATCH($B41&amp;$C41,'Smelter Look-up'!$J:$J,0)))</f>
        <v>125</v>
      </c>
      <c r="X41" s="210">
        <f t="shared" si="6"/>
        <v>0</v>
      </c>
      <c r="AB41" s="211" t="str">
        <f t="shared" si="7"/>
        <v>GoldHunan Chenzhou Mining Co., Ltd.</v>
      </c>
    </row>
    <row r="42" spans="1:28" s="210" customFormat="1" ht="27">
      <c r="A42" s="399" t="s">
        <v>12701</v>
      </c>
      <c r="B42" s="400" t="s">
        <v>1087</v>
      </c>
      <c r="C42" s="404" t="s">
        <v>12700</v>
      </c>
      <c r="D42" s="407"/>
      <c r="E42" s="400" t="s">
        <v>1058</v>
      </c>
      <c r="F42" s="400" t="s">
        <v>12701</v>
      </c>
      <c r="G42" s="400" t="s">
        <v>12764</v>
      </c>
      <c r="H42" s="401">
        <v>0</v>
      </c>
      <c r="I42" s="402" t="s">
        <v>1693</v>
      </c>
      <c r="J42" s="402" t="s">
        <v>13121</v>
      </c>
      <c r="K42" s="405"/>
      <c r="L42" s="405"/>
      <c r="M42" s="405"/>
      <c r="N42" s="405"/>
      <c r="O42" s="405" t="s">
        <v>16012</v>
      </c>
      <c r="P42" s="403"/>
      <c r="Q42" s="406" t="s">
        <v>15935</v>
      </c>
      <c r="R42" s="166" t="str">
        <f ca="1">IF(ISERROR($V42),"",OFFSET('Smelter Look-up'!$C$4,$V42-4,0)&amp;"")</f>
        <v>Hunan Guiyang yinxing Nonferrous Smelting Co., Ltd.</v>
      </c>
      <c r="S42" s="165" t="str">
        <f t="shared" ca="1" si="5"/>
        <v>CN</v>
      </c>
      <c r="T42" s="165" t="str">
        <f ca="1">IF(B42="","",IF(ISERROR(MATCH($J42,SorP!$B$1:$B$6261,0)),"",INDIRECT("'SorP'!$A$"&amp;MATCH($S42&amp;$J42,SorP!C:C,0))))</f>
        <v>CN-HN</v>
      </c>
      <c r="U42" s="185"/>
      <c r="V42" s="209">
        <f>IF(C42="",NA(),IF(OR(C42="Smelter not listed",C42="Smelter not yet identified"),MATCH($B42&amp;$D42,'Smelter Look-up'!$J:$J,0),MATCH($B42&amp;$C42,'Smelter Look-up'!$J:$J,0)))</f>
        <v>128</v>
      </c>
      <c r="X42" s="210">
        <f t="shared" si="6"/>
        <v>0</v>
      </c>
      <c r="AB42" s="211" t="str">
        <f t="shared" si="7"/>
        <v>GoldHunan Guiyang yinxing Nonferrous Smelting Co., Ltd.</v>
      </c>
    </row>
    <row r="43" spans="1:28" s="210" customFormat="1" ht="54">
      <c r="A43" s="399" t="s">
        <v>656</v>
      </c>
      <c r="B43" s="400" t="s">
        <v>1087</v>
      </c>
      <c r="C43" s="404" t="s">
        <v>2391</v>
      </c>
      <c r="D43" s="407"/>
      <c r="E43" s="400" t="s">
        <v>1069</v>
      </c>
      <c r="F43" s="400" t="s">
        <v>656</v>
      </c>
      <c r="G43" s="400" t="s">
        <v>12764</v>
      </c>
      <c r="H43" s="401">
        <v>0</v>
      </c>
      <c r="I43" s="402" t="s">
        <v>1539</v>
      </c>
      <c r="J43" s="402" t="s">
        <v>12416</v>
      </c>
      <c r="K43" s="405"/>
      <c r="L43" s="405"/>
      <c r="M43" s="405"/>
      <c r="N43" s="405"/>
      <c r="O43" s="405" t="s">
        <v>16013</v>
      </c>
      <c r="P43" s="403"/>
      <c r="Q43" s="406" t="s">
        <v>15935</v>
      </c>
      <c r="R43" s="166" t="str">
        <f ca="1">IF(ISERROR($V43),"",OFFSET('Smelter Look-up'!$C$4,$V43-4,0)&amp;"")</f>
        <v>HwaSeong CJ CO., LTD.</v>
      </c>
      <c r="S43" s="165" t="str">
        <f t="shared" ca="1" si="5"/>
        <v>KR</v>
      </c>
      <c r="T43" s="165" t="str">
        <f ca="1">IF(B43="","",IF(ISERROR(MATCH($J43,SorP!$B$1:$B$6261,0)),"",INDIRECT("'SorP'!$A$"&amp;MATCH($S43&amp;$J43,SorP!C:C,0))))</f>
        <v>KR-41</v>
      </c>
      <c r="U43" s="185"/>
      <c r="V43" s="209">
        <f>IF(C43="",NA(),IF(OR(C43="Smelter not listed",C43="Smelter not yet identified"),MATCH($B43&amp;$D43,'Smelter Look-up'!$J:$J,0),MATCH($B43&amp;$C43,'Smelter Look-up'!$J:$J,0)))</f>
        <v>130</v>
      </c>
      <c r="X43" s="210">
        <f t="shared" si="6"/>
        <v>0</v>
      </c>
      <c r="AB43" s="211" t="str">
        <f t="shared" si="7"/>
        <v>GoldHwaSeong CJ CO., LTD.</v>
      </c>
    </row>
    <row r="44" spans="1:28" s="210" customFormat="1" ht="27">
      <c r="A44" s="399" t="s">
        <v>657</v>
      </c>
      <c r="B44" s="400" t="s">
        <v>1087</v>
      </c>
      <c r="C44" s="404" t="s">
        <v>2195</v>
      </c>
      <c r="D44" s="407" t="s">
        <v>2195</v>
      </c>
      <c r="E44" s="400" t="s">
        <v>1058</v>
      </c>
      <c r="F44" s="400" t="s">
        <v>657</v>
      </c>
      <c r="G44" s="400" t="s">
        <v>12764</v>
      </c>
      <c r="H44" s="401">
        <v>0</v>
      </c>
      <c r="I44" s="402" t="s">
        <v>1540</v>
      </c>
      <c r="J44" s="402" t="s">
        <v>13100</v>
      </c>
      <c r="K44" s="405" t="s">
        <v>15903</v>
      </c>
      <c r="L44" s="405" t="s">
        <v>16014</v>
      </c>
      <c r="M44" s="405" t="s">
        <v>15909</v>
      </c>
      <c r="N44" s="405" t="s">
        <v>15910</v>
      </c>
      <c r="O44" s="405" t="s">
        <v>475</v>
      </c>
      <c r="P44" s="403" t="s">
        <v>475</v>
      </c>
      <c r="Q44" s="406" t="s">
        <v>15902</v>
      </c>
      <c r="R44" s="166" t="str">
        <f ca="1">IF(ISERROR($V44),"",OFFSET('Smelter Look-up'!$C$4,$V44-4,0)&amp;"")</f>
        <v>Inner Mongolia Qiankun Gold and Silver Refinery Share Co., Ltd.</v>
      </c>
      <c r="S44" s="165" t="str">
        <f t="shared" ca="1" si="5"/>
        <v>CN</v>
      </c>
      <c r="T44" s="165" t="str">
        <f ca="1">IF(B44="","",IF(ISERROR(MATCH($J44,SorP!$B$1:$B$6261,0)),"",INDIRECT("'SorP'!$A$"&amp;MATCH($S44&amp;$J44,SorP!C:C,0))))</f>
        <v>CN-NM</v>
      </c>
      <c r="U44" s="185"/>
      <c r="V44" s="209">
        <f>IF(C44="",NA(),IF(OR(C44="Smelter not listed",C44="Smelter not yet identified"),MATCH($B44&amp;$D44,'Smelter Look-up'!$J:$J,0),MATCH($B44&amp;$C44,'Smelter Look-up'!$J:$J,0)))</f>
        <v>135</v>
      </c>
      <c r="X44" s="210">
        <f t="shared" si="6"/>
        <v>0</v>
      </c>
      <c r="AB44" s="211" t="str">
        <f t="shared" si="7"/>
        <v>GoldInner Mongolia Qiankun Gold and Silver Refinery Share Co., Ltd.</v>
      </c>
    </row>
    <row r="45" spans="1:28" s="210" customFormat="1" ht="40.5">
      <c r="A45" s="399" t="s">
        <v>658</v>
      </c>
      <c r="B45" s="400" t="s">
        <v>1087</v>
      </c>
      <c r="C45" s="404" t="s">
        <v>1182</v>
      </c>
      <c r="D45" s="407" t="s">
        <v>1182</v>
      </c>
      <c r="E45" s="400" t="s">
        <v>1066</v>
      </c>
      <c r="F45" s="400" t="s">
        <v>658</v>
      </c>
      <c r="G45" s="400" t="s">
        <v>12764</v>
      </c>
      <c r="H45" s="401">
        <v>0</v>
      </c>
      <c r="I45" s="402" t="s">
        <v>1541</v>
      </c>
      <c r="J45" s="402" t="s">
        <v>1532</v>
      </c>
      <c r="K45" s="405" t="s">
        <v>16015</v>
      </c>
      <c r="L45" s="405" t="s">
        <v>16016</v>
      </c>
      <c r="M45" s="405" t="s">
        <v>16017</v>
      </c>
      <c r="N45" s="405" t="s">
        <v>15925</v>
      </c>
      <c r="O45" s="405" t="s">
        <v>16018</v>
      </c>
      <c r="P45" s="403" t="s">
        <v>473</v>
      </c>
      <c r="Q45" s="406" t="s">
        <v>15902</v>
      </c>
      <c r="R45" s="166" t="str">
        <f ca="1">IF(ISERROR($V45),"",OFFSET('Smelter Look-up'!$C$4,$V45-4,0)&amp;"")</f>
        <v>Ishifuku Metal Industry Co., Ltd.</v>
      </c>
      <c r="S45" s="165" t="str">
        <f t="shared" ca="1" si="5"/>
        <v>JP</v>
      </c>
      <c r="T45" s="165" t="str">
        <f ca="1">IF(B45="","",IF(ISERROR(MATCH($J45,SorP!$B$1:$B$6261,0)),"",INDIRECT("'SorP'!$A$"&amp;MATCH($S45&amp;$J45,SorP!C:C,0))))</f>
        <v>JP-11</v>
      </c>
      <c r="U45" s="185"/>
      <c r="V45" s="209">
        <f>IF(C45="",NA(),IF(OR(C45="Smelter not listed",C45="Smelter not yet identified"),MATCH($B45&amp;$D45,'Smelter Look-up'!$J:$J,0),MATCH($B45&amp;$C45,'Smelter Look-up'!$J:$J,0)))</f>
        <v>137</v>
      </c>
      <c r="X45" s="210">
        <f t="shared" si="6"/>
        <v>0</v>
      </c>
      <c r="AB45" s="211" t="str">
        <f t="shared" si="7"/>
        <v>GoldIshifuku Metal Industry Co., Ltd.</v>
      </c>
    </row>
    <row r="46" spans="1:28" s="210" customFormat="1" ht="20">
      <c r="A46" s="399" t="s">
        <v>659</v>
      </c>
      <c r="B46" s="400" t="s">
        <v>1087</v>
      </c>
      <c r="C46" s="404" t="s">
        <v>1189</v>
      </c>
      <c r="D46" s="407" t="s">
        <v>1189</v>
      </c>
      <c r="E46" s="400" t="s">
        <v>849</v>
      </c>
      <c r="F46" s="400" t="s">
        <v>659</v>
      </c>
      <c r="G46" s="400" t="s">
        <v>12764</v>
      </c>
      <c r="H46" s="401">
        <v>0</v>
      </c>
      <c r="I46" s="402" t="s">
        <v>16019</v>
      </c>
      <c r="J46" s="402" t="s">
        <v>10828</v>
      </c>
      <c r="K46" s="405" t="s">
        <v>15903</v>
      </c>
      <c r="L46" s="405" t="s">
        <v>15903</v>
      </c>
      <c r="M46" s="405" t="s">
        <v>15912</v>
      </c>
      <c r="N46" s="405" t="s">
        <v>15913</v>
      </c>
      <c r="O46" s="405" t="s">
        <v>16020</v>
      </c>
      <c r="P46" s="403" t="s">
        <v>474</v>
      </c>
      <c r="Q46" s="406" t="s">
        <v>15902</v>
      </c>
      <c r="R46" s="166" t="str">
        <f ca="1">IF(ISERROR($V46),"",OFFSET('Smelter Look-up'!$C$4,$V46-4,0)&amp;"")</f>
        <v>Istanbul Gold Refinery</v>
      </c>
      <c r="S46" s="165" t="str">
        <f t="shared" ca="1" si="5"/>
        <v>Unknown</v>
      </c>
      <c r="T46" s="165" t="e">
        <f ca="1">IF(B46="","",IF(ISERROR(MATCH($J46,SorP!$B$1:$B$6261,0)),"",INDIRECT("'SorP'!$A$"&amp;MATCH($S46&amp;$J46,SorP!C:C,0))))</f>
        <v>#N/A</v>
      </c>
      <c r="U46" s="185"/>
      <c r="V46" s="209">
        <f>IF(C46="",NA(),IF(OR(C46="Smelter not listed",C46="Smelter not yet identified"),MATCH($B46&amp;$D46,'Smelter Look-up'!$J:$J,0),MATCH($B46&amp;$C46,'Smelter Look-up'!$J:$J,0)))</f>
        <v>138</v>
      </c>
      <c r="X46" s="210">
        <f t="shared" si="6"/>
        <v>0</v>
      </c>
      <c r="AB46" s="211" t="str">
        <f t="shared" si="7"/>
        <v>GoldIstanbul Gold Refinery</v>
      </c>
    </row>
    <row r="47" spans="1:28" s="210" customFormat="1" ht="27">
      <c r="A47" s="399" t="s">
        <v>660</v>
      </c>
      <c r="B47" s="400" t="s">
        <v>1087</v>
      </c>
      <c r="C47" s="404" t="s">
        <v>868</v>
      </c>
      <c r="D47" s="407" t="s">
        <v>868</v>
      </c>
      <c r="E47" s="400" t="s">
        <v>1066</v>
      </c>
      <c r="F47" s="400" t="s">
        <v>660</v>
      </c>
      <c r="G47" s="400" t="s">
        <v>12764</v>
      </c>
      <c r="H47" s="401">
        <v>0</v>
      </c>
      <c r="I47" s="402" t="s">
        <v>1542</v>
      </c>
      <c r="J47" s="402" t="s">
        <v>1542</v>
      </c>
      <c r="K47" s="405" t="s">
        <v>15903</v>
      </c>
      <c r="L47" s="405" t="s">
        <v>16021</v>
      </c>
      <c r="M47" s="405" t="s">
        <v>15939</v>
      </c>
      <c r="N47" s="405" t="s">
        <v>15910</v>
      </c>
      <c r="O47" s="405" t="s">
        <v>16022</v>
      </c>
      <c r="P47" s="403" t="s">
        <v>475</v>
      </c>
      <c r="Q47" s="406" t="s">
        <v>15902</v>
      </c>
      <c r="R47" s="166" t="str">
        <f ca="1">IF(ISERROR($V47),"",OFFSET('Smelter Look-up'!$C$4,$V47-4,0)&amp;"")</f>
        <v>Japan Mint</v>
      </c>
      <c r="S47" s="165" t="str">
        <f t="shared" ca="1" si="5"/>
        <v>JP</v>
      </c>
      <c r="T47" s="165" t="str">
        <f ca="1">IF(B47="","",IF(ISERROR(MATCH($J47,SorP!$B$1:$B$6261,0)),"",INDIRECT("'SorP'!$A$"&amp;MATCH($S47&amp;$J47,SorP!C:C,0))))</f>
        <v>JP-27</v>
      </c>
      <c r="U47" s="185"/>
      <c r="V47" s="209">
        <f>IF(C47="",NA(),IF(OR(C47="Smelter not listed",C47="Smelter not yet identified"),MATCH($B47&amp;$D47,'Smelter Look-up'!$J:$J,0),MATCH($B47&amp;$C47,'Smelter Look-up'!$J:$J,0)))</f>
        <v>141</v>
      </c>
      <c r="X47" s="210">
        <f t="shared" si="6"/>
        <v>0</v>
      </c>
      <c r="AB47" s="211" t="str">
        <f t="shared" si="7"/>
        <v>GoldJapan Mint</v>
      </c>
    </row>
    <row r="48" spans="1:28" s="210" customFormat="1" ht="20">
      <c r="A48" s="399" t="s">
        <v>661</v>
      </c>
      <c r="B48" s="400" t="s">
        <v>1087</v>
      </c>
      <c r="C48" s="404" t="s">
        <v>2196</v>
      </c>
      <c r="D48" s="407" t="s">
        <v>2196</v>
      </c>
      <c r="E48" s="400" t="s">
        <v>1058</v>
      </c>
      <c r="F48" s="400" t="s">
        <v>661</v>
      </c>
      <c r="G48" s="400" t="s">
        <v>12764</v>
      </c>
      <c r="H48" s="401">
        <v>0</v>
      </c>
      <c r="I48" s="402" t="s">
        <v>1543</v>
      </c>
      <c r="J48" s="402" t="s">
        <v>13117</v>
      </c>
      <c r="K48" s="405" t="s">
        <v>16023</v>
      </c>
      <c r="L48" s="405" t="s">
        <v>16024</v>
      </c>
      <c r="M48" s="405" t="s">
        <v>15939</v>
      </c>
      <c r="N48" s="405" t="s">
        <v>16025</v>
      </c>
      <c r="O48" s="405" t="s">
        <v>475</v>
      </c>
      <c r="P48" s="403" t="s">
        <v>474</v>
      </c>
      <c r="Q48" s="406" t="s">
        <v>15902</v>
      </c>
      <c r="R48" s="166" t="str">
        <f ca="1">IF(ISERROR($V48),"",OFFSET('Smelter Look-up'!$C$4,$V48-4,0)&amp;"")</f>
        <v>Jiangxi Copper Co., Ltd.</v>
      </c>
      <c r="S48" s="165" t="str">
        <f t="shared" ca="1" si="5"/>
        <v>CN</v>
      </c>
      <c r="T48" s="165" t="str">
        <f ca="1">IF(B48="","",IF(ISERROR(MATCH($J48,SorP!$B$1:$B$6261,0)),"",INDIRECT("'SorP'!$A$"&amp;MATCH($S48&amp;$J48,SorP!C:C,0))))</f>
        <v>CN-JX</v>
      </c>
      <c r="U48" s="185"/>
      <c r="V48" s="209">
        <f>IF(C48="",NA(),IF(OR(C48="Smelter not listed",C48="Smelter not yet identified"),MATCH($B48&amp;$D48,'Smelter Look-up'!$J:$J,0),MATCH($B48&amp;$C48,'Smelter Look-up'!$J:$J,0)))</f>
        <v>143</v>
      </c>
      <c r="X48" s="210">
        <f t="shared" si="6"/>
        <v>0</v>
      </c>
      <c r="AB48" s="211" t="str">
        <f t="shared" si="7"/>
        <v>GoldJiangxi Copper Co., Ltd.</v>
      </c>
    </row>
    <row r="49" spans="1:28" s="210" customFormat="1" ht="20">
      <c r="A49" s="399" t="s">
        <v>16026</v>
      </c>
      <c r="B49" s="400" t="s">
        <v>1087</v>
      </c>
      <c r="C49" s="404" t="s">
        <v>1760</v>
      </c>
      <c r="D49" s="407" t="s">
        <v>16027</v>
      </c>
      <c r="E49" s="400" t="s">
        <v>15989</v>
      </c>
      <c r="F49" s="400" t="s">
        <v>16026</v>
      </c>
      <c r="G49" s="400" t="s">
        <v>15990</v>
      </c>
      <c r="H49" s="401"/>
      <c r="I49" s="402"/>
      <c r="J49" s="402"/>
      <c r="K49" s="405"/>
      <c r="L49" s="405"/>
      <c r="M49" s="405"/>
      <c r="N49" s="405"/>
      <c r="O49" s="405"/>
      <c r="P49" s="403"/>
      <c r="Q49" s="406"/>
      <c r="R49" s="166" t="str">
        <f ca="1">IF(ISERROR($V49),"",OFFSET('Smelter Look-up'!$C$4,$V49-4,0)&amp;"")</f>
        <v/>
      </c>
      <c r="S49" s="165" t="str">
        <f t="shared" ca="1" si="5"/>
        <v>Unknown</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si="6"/>
        <v>0</v>
      </c>
      <c r="AB49" s="211" t="str">
        <f t="shared" si="7"/>
        <v>GoldSmelter not listed</v>
      </c>
    </row>
    <row r="50" spans="1:28" s="210" customFormat="1" ht="20">
      <c r="A50" s="399" t="s">
        <v>16028</v>
      </c>
      <c r="B50" s="400" t="s">
        <v>1087</v>
      </c>
      <c r="C50" s="404" t="s">
        <v>1760</v>
      </c>
      <c r="D50" s="407" t="s">
        <v>16029</v>
      </c>
      <c r="E50" s="400" t="s">
        <v>1058</v>
      </c>
      <c r="F50" s="400" t="s">
        <v>16028</v>
      </c>
      <c r="G50" s="400" t="s">
        <v>12764</v>
      </c>
      <c r="H50" s="401"/>
      <c r="I50" s="402"/>
      <c r="J50" s="402"/>
      <c r="K50" s="405"/>
      <c r="L50" s="405"/>
      <c r="M50" s="405"/>
      <c r="N50" s="405"/>
      <c r="O50" s="405"/>
      <c r="P50" s="403"/>
      <c r="Q50" s="406"/>
      <c r="R50" s="166" t="str">
        <f ca="1">IF(ISERROR($V50),"",OFFSET('Smelter Look-up'!$C$4,$V50-4,0)&amp;"")</f>
        <v/>
      </c>
      <c r="S50" s="165" t="str">
        <f t="shared" ca="1" si="5"/>
        <v>CN</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si="6"/>
        <v>0</v>
      </c>
      <c r="AB50" s="211" t="str">
        <f t="shared" si="7"/>
        <v>GoldSmelter not listed</v>
      </c>
    </row>
    <row r="51" spans="1:28" s="210" customFormat="1" ht="54">
      <c r="A51" s="399" t="s">
        <v>662</v>
      </c>
      <c r="B51" s="400" t="s">
        <v>1087</v>
      </c>
      <c r="C51" s="404" t="s">
        <v>2106</v>
      </c>
      <c r="D51" s="407" t="s">
        <v>2106</v>
      </c>
      <c r="E51" s="400" t="s">
        <v>2323</v>
      </c>
      <c r="F51" s="400" t="s">
        <v>662</v>
      </c>
      <c r="G51" s="400" t="s">
        <v>12764</v>
      </c>
      <c r="H51" s="401">
        <v>0</v>
      </c>
      <c r="I51" s="402" t="s">
        <v>1545</v>
      </c>
      <c r="J51" s="402" t="s">
        <v>1546</v>
      </c>
      <c r="K51" s="405" t="s">
        <v>15903</v>
      </c>
      <c r="L51" s="405" t="s">
        <v>15903</v>
      </c>
      <c r="M51" s="405" t="s">
        <v>15912</v>
      </c>
      <c r="N51" s="405" t="s">
        <v>15913</v>
      </c>
      <c r="O51" s="405" t="s">
        <v>16030</v>
      </c>
      <c r="P51" s="403" t="s">
        <v>474</v>
      </c>
      <c r="Q51" s="406" t="s">
        <v>15902</v>
      </c>
      <c r="R51" s="166" t="str">
        <f ca="1">IF(ISERROR($V51),"",OFFSET('Smelter Look-up'!$C$4,$V51-4,0)&amp;"")</f>
        <v>Asahi Refining USA Inc.</v>
      </c>
      <c r="S51" s="165" t="str">
        <f t="shared" ca="1" si="5"/>
        <v>US</v>
      </c>
      <c r="T51" s="165" t="str">
        <f ca="1">IF(B51="","",IF(ISERROR(MATCH($J51,SorP!$B$1:$B$6261,0)),"",INDIRECT("'SorP'!$A$"&amp;MATCH($S51&amp;$J51,SorP!C:C,0))))</f>
        <v>US-UT</v>
      </c>
      <c r="U51" s="185"/>
      <c r="V51" s="209">
        <f>IF(C51="",NA(),IF(OR(C51="Smelter not listed",C51="Smelter not yet identified"),MATCH($B51&amp;$D51,'Smelter Look-up'!$J:$J,0),MATCH($B51&amp;$C51,'Smelter Look-up'!$J:$J,0)))</f>
        <v>35</v>
      </c>
      <c r="X51" s="210">
        <f t="shared" si="6"/>
        <v>0</v>
      </c>
      <c r="AB51" s="211" t="str">
        <f t="shared" si="7"/>
        <v>GoldAsahi Refining USA Inc.</v>
      </c>
    </row>
    <row r="52" spans="1:28" s="210" customFormat="1" ht="67.5">
      <c r="A52" s="399" t="s">
        <v>663</v>
      </c>
      <c r="B52" s="400" t="s">
        <v>1087</v>
      </c>
      <c r="C52" s="404" t="s">
        <v>2183</v>
      </c>
      <c r="D52" s="407" t="s">
        <v>2183</v>
      </c>
      <c r="E52" s="400" t="s">
        <v>1055</v>
      </c>
      <c r="F52" s="400" t="s">
        <v>663</v>
      </c>
      <c r="G52" s="400" t="s">
        <v>12764</v>
      </c>
      <c r="H52" s="401">
        <v>0</v>
      </c>
      <c r="I52" s="402" t="s">
        <v>1548</v>
      </c>
      <c r="J52" s="402" t="s">
        <v>1549</v>
      </c>
      <c r="K52" s="405" t="s">
        <v>16031</v>
      </c>
      <c r="L52" s="405" t="s">
        <v>16032</v>
      </c>
      <c r="M52" s="405" t="s">
        <v>16033</v>
      </c>
      <c r="N52" s="405" t="s">
        <v>16034</v>
      </c>
      <c r="O52" s="405" t="s">
        <v>16035</v>
      </c>
      <c r="P52" s="403" t="s">
        <v>474</v>
      </c>
      <c r="Q52" s="406" t="s">
        <v>15902</v>
      </c>
      <c r="R52" s="166" t="str">
        <f ca="1">IF(ISERROR($V52),"",OFFSET('Smelter Look-up'!$C$4,$V52-4,0)&amp;"")</f>
        <v>Asahi Refining Canada Ltd.</v>
      </c>
      <c r="S52" s="165" t="str">
        <f t="shared" ca="1" si="5"/>
        <v>CA</v>
      </c>
      <c r="T52" s="165" t="str">
        <f ca="1">IF(B52="","",IF(ISERROR(MATCH($J52,SorP!$B$1:$B$6261,0)),"",INDIRECT("'SorP'!$A$"&amp;MATCH($S52&amp;$J52,SorP!C:C,0))))</f>
        <v>CA-ON</v>
      </c>
      <c r="U52" s="185"/>
      <c r="V52" s="209">
        <f>IF(C52="",NA(),IF(OR(C52="Smelter not listed",C52="Smelter not yet identified"),MATCH($B52&amp;$D52,'Smelter Look-up'!$J:$J,0),MATCH($B52&amp;$C52,'Smelter Look-up'!$J:$J,0)))</f>
        <v>34</v>
      </c>
      <c r="X52" s="210">
        <f t="shared" si="6"/>
        <v>0</v>
      </c>
      <c r="AB52" s="211" t="str">
        <f t="shared" si="7"/>
        <v>GoldAsahi Refining Canada Ltd.</v>
      </c>
    </row>
    <row r="53" spans="1:28" s="210" customFormat="1" ht="67.5">
      <c r="A53" s="399" t="s">
        <v>666</v>
      </c>
      <c r="B53" s="400" t="s">
        <v>1087</v>
      </c>
      <c r="C53" s="404" t="s">
        <v>52</v>
      </c>
      <c r="D53" s="407" t="s">
        <v>52</v>
      </c>
      <c r="E53" s="400" t="s">
        <v>1066</v>
      </c>
      <c r="F53" s="400" t="s">
        <v>666</v>
      </c>
      <c r="G53" s="400" t="s">
        <v>12764</v>
      </c>
      <c r="H53" s="401">
        <v>0</v>
      </c>
      <c r="I53" s="402" t="s">
        <v>16036</v>
      </c>
      <c r="J53" s="402" t="s">
        <v>6490</v>
      </c>
      <c r="K53" s="405" t="s">
        <v>16037</v>
      </c>
      <c r="L53" s="405" t="s">
        <v>16038</v>
      </c>
      <c r="M53" s="405" t="s">
        <v>15899</v>
      </c>
      <c r="N53" s="405" t="s">
        <v>16039</v>
      </c>
      <c r="O53" s="405" t="s">
        <v>16040</v>
      </c>
      <c r="P53" s="403" t="s">
        <v>474</v>
      </c>
      <c r="Q53" s="406" t="s">
        <v>15902</v>
      </c>
      <c r="R53" s="166" t="str">
        <f ca="1">IF(ISERROR($V53),"",OFFSET('Smelter Look-up'!$C$4,$V53-4,0)&amp;"")</f>
        <v>JX Advanced Metals Corporation</v>
      </c>
      <c r="S53" s="165" t="str">
        <f t="shared" ca="1" si="5"/>
        <v>JP</v>
      </c>
      <c r="T53" s="165" t="str">
        <f ca="1">IF(B53="","",IF(ISERROR(MATCH($J53,SorP!$B$1:$B$6261,0)),"",INDIRECT("'SorP'!$A$"&amp;MATCH($S53&amp;$J53,SorP!C:C,0))))</f>
        <v>JP-44</v>
      </c>
      <c r="U53" s="185"/>
      <c r="V53" s="209">
        <f>IF(C53="",NA(),IF(OR(C53="Smelter not listed",C53="Smelter not yet identified"),MATCH($B53&amp;$D53,'Smelter Look-up'!$J:$J,0),MATCH($B53&amp;$C53,'Smelter Look-up'!$J:$J,0)))</f>
        <v>152</v>
      </c>
      <c r="X53" s="210">
        <f t="shared" si="6"/>
        <v>0</v>
      </c>
      <c r="AB53" s="211" t="str">
        <f t="shared" si="7"/>
        <v>GoldJX Nippon Mining &amp; Metals Co., Ltd.</v>
      </c>
    </row>
    <row r="54" spans="1:28" s="210" customFormat="1" ht="20">
      <c r="A54" s="399" t="s">
        <v>2101</v>
      </c>
      <c r="B54" s="400" t="s">
        <v>1087</v>
      </c>
      <c r="C54" s="404" t="s">
        <v>2100</v>
      </c>
      <c r="D54" s="407"/>
      <c r="E54" s="400" t="s">
        <v>1067</v>
      </c>
      <c r="F54" s="400" t="s">
        <v>2101</v>
      </c>
      <c r="G54" s="400" t="s">
        <v>12764</v>
      </c>
      <c r="H54" s="401">
        <v>0</v>
      </c>
      <c r="I54" s="402" t="s">
        <v>2102</v>
      </c>
      <c r="J54" s="402" t="s">
        <v>6872</v>
      </c>
      <c r="K54" s="405"/>
      <c r="L54" s="405"/>
      <c r="M54" s="405"/>
      <c r="N54" s="405"/>
      <c r="O54" s="405" t="s">
        <v>16041</v>
      </c>
      <c r="P54" s="403"/>
      <c r="Q54" s="406" t="s">
        <v>15935</v>
      </c>
      <c r="R54" s="166" t="str">
        <f ca="1">IF(ISERROR($V54),"",OFFSET('Smelter Look-up'!$C$4,$V54-4,0)&amp;"")</f>
        <v>Kazakhmys Smelting LLC</v>
      </c>
      <c r="S54" s="165" t="str">
        <f t="shared" ca="1" si="5"/>
        <v>KZ</v>
      </c>
      <c r="T54" s="165" t="str">
        <f ca="1">IF(B54="","",IF(ISERROR(MATCH($J54,SorP!$B$1:$B$6261,0)),"",INDIRECT("'SorP'!$A$"&amp;MATCH($S54&amp;$J54,SorP!C:C,0))))</f>
        <v>KZ-35</v>
      </c>
      <c r="U54" s="185"/>
      <c r="V54" s="209">
        <f>IF(C54="",NA(),IF(OR(C54="Smelter not listed",C54="Smelter not yet identified"),MATCH($B54&amp;$D54,'Smelter Look-up'!$J:$J,0),MATCH($B54&amp;$C54,'Smelter Look-up'!$J:$J,0)))</f>
        <v>154</v>
      </c>
      <c r="X54" s="210">
        <f t="shared" si="6"/>
        <v>0</v>
      </c>
      <c r="AB54" s="211" t="str">
        <f t="shared" si="7"/>
        <v>GoldKazakhmys Smelting LLC</v>
      </c>
    </row>
    <row r="55" spans="1:28" s="210" customFormat="1" ht="54">
      <c r="A55" s="399" t="s">
        <v>667</v>
      </c>
      <c r="B55" s="400" t="s">
        <v>1087</v>
      </c>
      <c r="C55" s="404" t="s">
        <v>1551</v>
      </c>
      <c r="D55" s="407" t="s">
        <v>1551</v>
      </c>
      <c r="E55" s="400" t="s">
        <v>1067</v>
      </c>
      <c r="F55" s="400" t="s">
        <v>667</v>
      </c>
      <c r="G55" s="400" t="s">
        <v>12764</v>
      </c>
      <c r="H55" s="401">
        <v>0</v>
      </c>
      <c r="I55" s="402" t="s">
        <v>1552</v>
      </c>
      <c r="J55" s="402" t="s">
        <v>6872</v>
      </c>
      <c r="K55" s="405" t="s">
        <v>15903</v>
      </c>
      <c r="L55" s="405" t="s">
        <v>16042</v>
      </c>
      <c r="M55" s="405" t="s">
        <v>15939</v>
      </c>
      <c r="N55" s="405" t="s">
        <v>15910</v>
      </c>
      <c r="O55" s="405" t="s">
        <v>16043</v>
      </c>
      <c r="P55" s="403" t="s">
        <v>475</v>
      </c>
      <c r="Q55" s="406" t="s">
        <v>15902</v>
      </c>
      <c r="R55" s="166" t="str">
        <f ca="1">IF(ISERROR($V55),"",OFFSET('Smelter Look-up'!$C$4,$V55-4,0)&amp;"")</f>
        <v>Kazzinc Ltd</v>
      </c>
      <c r="S55" s="165" t="str">
        <f t="shared" ca="1" si="5"/>
        <v>KZ</v>
      </c>
      <c r="T55" s="165" t="str">
        <f ca="1">IF(B55="","",IF(ISERROR(MATCH($J55,SorP!$B$1:$B$6261,0)),"",INDIRECT("'SorP'!$A$"&amp;MATCH($S55&amp;$J55,SorP!C:C,0))))</f>
        <v>KZ-35</v>
      </c>
      <c r="U55" s="185"/>
      <c r="V55" s="209">
        <f>IF(C55="",NA(),IF(OR(C55="Smelter not listed",C55="Smelter not yet identified"),MATCH($B55&amp;$D55,'Smelter Look-up'!$J:$J,0),MATCH($B55&amp;$C55,'Smelter Look-up'!$J:$J,0)))</f>
        <v>155</v>
      </c>
      <c r="X55" s="210">
        <f t="shared" si="6"/>
        <v>0</v>
      </c>
      <c r="AB55" s="211" t="str">
        <f t="shared" si="7"/>
        <v>GoldKazzinc</v>
      </c>
    </row>
    <row r="56" spans="1:28" s="210" customFormat="1" ht="202.5">
      <c r="A56" s="399" t="s">
        <v>669</v>
      </c>
      <c r="B56" s="400" t="s">
        <v>1087</v>
      </c>
      <c r="C56" s="404" t="s">
        <v>668</v>
      </c>
      <c r="D56" s="407" t="s">
        <v>668</v>
      </c>
      <c r="E56" s="400" t="s">
        <v>2323</v>
      </c>
      <c r="F56" s="400" t="s">
        <v>669</v>
      </c>
      <c r="G56" s="400" t="s">
        <v>12764</v>
      </c>
      <c r="H56" s="401">
        <v>0</v>
      </c>
      <c r="I56" s="402" t="s">
        <v>16044</v>
      </c>
      <c r="J56" s="402" t="s">
        <v>1546</v>
      </c>
      <c r="K56" s="405" t="s">
        <v>15903</v>
      </c>
      <c r="L56" s="405" t="s">
        <v>15903</v>
      </c>
      <c r="M56" s="405" t="s">
        <v>15912</v>
      </c>
      <c r="N56" s="405" t="s">
        <v>15913</v>
      </c>
      <c r="O56" s="405" t="s">
        <v>16045</v>
      </c>
      <c r="P56" s="403" t="s">
        <v>474</v>
      </c>
      <c r="Q56" s="406" t="s">
        <v>15902</v>
      </c>
      <c r="R56" s="166" t="str">
        <f ca="1">IF(ISERROR($V56),"",OFFSET('Smelter Look-up'!$C$4,$V56-4,0)&amp;"")</f>
        <v>Kennecott Utah Copper LLC</v>
      </c>
      <c r="S56" s="165" t="str">
        <f t="shared" ca="1" si="5"/>
        <v>US</v>
      </c>
      <c r="T56" s="165" t="str">
        <f ca="1">IF(B56="","",IF(ISERROR(MATCH($J56,SorP!$B$1:$B$6261,0)),"",INDIRECT("'SorP'!$A$"&amp;MATCH($S56&amp;$J56,SorP!C:C,0))))</f>
        <v>US-UT</v>
      </c>
      <c r="U56" s="185"/>
      <c r="V56" s="209">
        <f>IF(C56="",NA(),IF(OR(C56="Smelter not listed",C56="Smelter not yet identified"),MATCH($B56&amp;$D56,'Smelter Look-up'!$J:$J,0),MATCH($B56&amp;$C56,'Smelter Look-up'!$J:$J,0)))</f>
        <v>157</v>
      </c>
      <c r="X56" s="210">
        <f t="shared" si="6"/>
        <v>0</v>
      </c>
      <c r="AB56" s="211" t="str">
        <f t="shared" si="7"/>
        <v>GoldKennecott Utah Copper LLC</v>
      </c>
    </row>
    <row r="57" spans="1:28" s="210" customFormat="1" ht="202.5">
      <c r="A57" s="399" t="s">
        <v>670</v>
      </c>
      <c r="B57" s="400" t="s">
        <v>1087</v>
      </c>
      <c r="C57" s="404" t="s">
        <v>2056</v>
      </c>
      <c r="D57" s="407" t="s">
        <v>2056</v>
      </c>
      <c r="E57" s="400" t="s">
        <v>1066</v>
      </c>
      <c r="F57" s="400" t="s">
        <v>670</v>
      </c>
      <c r="G57" s="400" t="s">
        <v>12764</v>
      </c>
      <c r="H57" s="401">
        <v>0</v>
      </c>
      <c r="I57" s="402" t="s">
        <v>1553</v>
      </c>
      <c r="J57" s="402" t="s">
        <v>1532</v>
      </c>
      <c r="K57" s="405" t="s">
        <v>15903</v>
      </c>
      <c r="L57" s="405" t="s">
        <v>15903</v>
      </c>
      <c r="M57" s="405" t="s">
        <v>15912</v>
      </c>
      <c r="N57" s="405" t="s">
        <v>16046</v>
      </c>
      <c r="O57" s="405" t="s">
        <v>16047</v>
      </c>
      <c r="P57" s="403" t="s">
        <v>474</v>
      </c>
      <c r="Q57" s="406" t="s">
        <v>15902</v>
      </c>
      <c r="R57" s="166" t="str">
        <f ca="1">IF(ISERROR($V57),"",OFFSET('Smelter Look-up'!$C$4,$V57-4,0)&amp;"")</f>
        <v>Kojima Chemicals Co., Ltd.</v>
      </c>
      <c r="S57" s="165" t="str">
        <f t="shared" ca="1" si="5"/>
        <v>JP</v>
      </c>
      <c r="T57" s="165" t="str">
        <f ca="1">IF(B57="","",IF(ISERROR(MATCH($J57,SorP!$B$1:$B$6261,0)),"",INDIRECT("'SorP'!$A$"&amp;MATCH($S57&amp;$J57,SorP!C:C,0))))</f>
        <v>JP-11</v>
      </c>
      <c r="U57" s="185"/>
      <c r="V57" s="209">
        <f>IF(C57="",NA(),IF(OR(C57="Smelter not listed",C57="Smelter not yet identified"),MATCH($B57&amp;$D57,'Smelter Look-up'!$J:$J,0),MATCH($B57&amp;$C57,'Smelter Look-up'!$J:$J,0)))</f>
        <v>163</v>
      </c>
      <c r="X57" s="210">
        <f t="shared" si="6"/>
        <v>0</v>
      </c>
      <c r="AB57" s="211" t="str">
        <f t="shared" si="7"/>
        <v>GoldKojima Chemicals Co., Ltd.</v>
      </c>
    </row>
    <row r="58" spans="1:28" s="210" customFormat="1" ht="54">
      <c r="A58" s="399" t="s">
        <v>671</v>
      </c>
      <c r="B58" s="400" t="s">
        <v>1087</v>
      </c>
      <c r="C58" s="404" t="s">
        <v>806</v>
      </c>
      <c r="D58" s="407"/>
      <c r="E58" s="400" t="s">
        <v>16048</v>
      </c>
      <c r="F58" s="400" t="s">
        <v>671</v>
      </c>
      <c r="G58" s="400" t="s">
        <v>12764</v>
      </c>
      <c r="H58" s="401" t="s">
        <v>16049</v>
      </c>
      <c r="I58" s="402" t="s">
        <v>16050</v>
      </c>
      <c r="J58" s="402" t="s">
        <v>12406</v>
      </c>
      <c r="K58" s="405"/>
      <c r="L58" s="405"/>
      <c r="M58" s="405"/>
      <c r="N58" s="405"/>
      <c r="O58" s="405" t="s">
        <v>16051</v>
      </c>
      <c r="P58" s="403"/>
      <c r="Q58" s="406" t="s">
        <v>15935</v>
      </c>
      <c r="R58" s="166" t="str">
        <f ca="1">IF(ISERROR($V58),"",OFFSET('Smelter Look-up'!$C$4,$V58-4,0)&amp;"")</f>
        <v>Kyrgyzaltyn JSC</v>
      </c>
      <c r="S58" s="165" t="str">
        <f t="shared" ca="1" si="5"/>
        <v>KG</v>
      </c>
      <c r="T58" s="165" t="str">
        <f ca="1">IF(B58="","",IF(ISERROR(MATCH($J58,SorP!$B$1:$B$6261,0)),"",INDIRECT("'SorP'!$A$"&amp;MATCH($S58&amp;$J58,SorP!C:C,0))))</f>
        <v>KG-C</v>
      </c>
      <c r="U58" s="185"/>
      <c r="V58" s="209">
        <f>IF(C58="",NA(),IF(OR(C58="Smelter not listed",C58="Smelter not yet identified"),MATCH($B58&amp;$D58,'Smelter Look-up'!$J:$J,0),MATCH($B58&amp;$C58,'Smelter Look-up'!$J:$J,0)))</f>
        <v>171</v>
      </c>
      <c r="X58" s="210">
        <f t="shared" si="6"/>
        <v>0</v>
      </c>
      <c r="AB58" s="211" t="str">
        <f t="shared" si="7"/>
        <v>GoldKyrgyzaltyn JSC</v>
      </c>
    </row>
    <row r="59" spans="1:28" s="210" customFormat="1" ht="54">
      <c r="A59" s="399" t="s">
        <v>16052</v>
      </c>
      <c r="B59" s="400" t="s">
        <v>1087</v>
      </c>
      <c r="C59" s="404" t="s">
        <v>16053</v>
      </c>
      <c r="D59" s="407"/>
      <c r="E59" s="400" t="s">
        <v>16054</v>
      </c>
      <c r="F59" s="400" t="s">
        <v>16052</v>
      </c>
      <c r="G59" s="400" t="s">
        <v>12764</v>
      </c>
      <c r="H59" s="401" t="s">
        <v>16055</v>
      </c>
      <c r="I59" s="402" t="s">
        <v>16056</v>
      </c>
      <c r="J59" s="402" t="s">
        <v>9664</v>
      </c>
      <c r="K59" s="405"/>
      <c r="L59" s="405"/>
      <c r="M59" s="405"/>
      <c r="N59" s="405"/>
      <c r="O59" s="405" t="s">
        <v>16057</v>
      </c>
      <c r="P59" s="403"/>
      <c r="Q59" s="406" t="s">
        <v>16058</v>
      </c>
      <c r="R59" s="166" t="str">
        <f ca="1">IF(ISERROR($V59),"",OFFSET('Smelter Look-up'!$C$4,$V59-4,0)&amp;"")</f>
        <v/>
      </c>
      <c r="S59" s="165" t="str">
        <f t="shared" ca="1" si="5"/>
        <v>SA</v>
      </c>
      <c r="T59" s="165" t="str">
        <f ca="1">IF(B59="","",IF(ISERROR(MATCH($J59,SorP!$B$1:$B$6261,0)),"",INDIRECT("'SorP'!$A$"&amp;MATCH($S59&amp;$J59,SorP!C:C,0))))</f>
        <v>SA-01</v>
      </c>
      <c r="U59" s="185"/>
      <c r="V59" s="209" t="e">
        <f>IF(C59="",NA(),IF(OR(C59="Smelter not listed",C59="Smelter not yet identified"),MATCH($B59&amp;$D59,'Smelter Look-up'!$J:$J,0),MATCH($B59&amp;$C59,'Smelter Look-up'!$J:$J,0)))</f>
        <v>#N/A</v>
      </c>
      <c r="X59" s="210">
        <f t="shared" si="6"/>
        <v>0</v>
      </c>
      <c r="AB59" s="211" t="str">
        <f t="shared" si="7"/>
        <v>GoldL'azurde Company For Jewelry</v>
      </c>
    </row>
    <row r="60" spans="1:28" s="210" customFormat="1" ht="20">
      <c r="A60" s="399" t="s">
        <v>1343</v>
      </c>
      <c r="B60" s="400" t="s">
        <v>1087</v>
      </c>
      <c r="C60" s="404" t="s">
        <v>2200</v>
      </c>
      <c r="D60" s="407"/>
      <c r="E60" s="400" t="s">
        <v>1058</v>
      </c>
      <c r="F60" s="400" t="s">
        <v>1343</v>
      </c>
      <c r="G60" s="400" t="s">
        <v>12764</v>
      </c>
      <c r="H60" s="401">
        <v>0</v>
      </c>
      <c r="I60" s="402" t="s">
        <v>1555</v>
      </c>
      <c r="J60" s="402" t="s">
        <v>13119</v>
      </c>
      <c r="K60" s="405"/>
      <c r="L60" s="405"/>
      <c r="M60" s="405"/>
      <c r="N60" s="405"/>
      <c r="O60" s="405" t="s">
        <v>16059</v>
      </c>
      <c r="P60" s="403"/>
      <c r="Q60" s="406" t="s">
        <v>15965</v>
      </c>
      <c r="R60" s="166" t="str">
        <f ca="1">IF(ISERROR($V60),"",OFFSET('Smelter Look-up'!$C$4,$V60-4,0)&amp;"")</f>
        <v>Lingbao Gold Co., Ltd.</v>
      </c>
      <c r="S60" s="165" t="str">
        <f t="shared" ca="1" si="5"/>
        <v>CN</v>
      </c>
      <c r="T60" s="165" t="str">
        <f ca="1">IF(B60="","",IF(ISERROR(MATCH($J60,SorP!$B$1:$B$6261,0)),"",INDIRECT("'SorP'!$A$"&amp;MATCH($S60&amp;$J60,SorP!C:C,0))))</f>
        <v>CN-HA</v>
      </c>
      <c r="U60" s="185"/>
      <c r="V60" s="209">
        <f>IF(C60="",NA(),IF(OR(C60="Smelter not listed",C60="Smelter not yet identified"),MATCH($B60&amp;$D60,'Smelter Look-up'!$J:$J,0),MATCH($B60&amp;$C60,'Smelter Look-up'!$J:$J,0)))</f>
        <v>176</v>
      </c>
      <c r="X60" s="210">
        <f t="shared" si="6"/>
        <v>0</v>
      </c>
      <c r="AB60" s="211" t="str">
        <f t="shared" si="7"/>
        <v>GoldLingbao Gold Co., Ltd.</v>
      </c>
    </row>
    <row r="61" spans="1:28" s="210" customFormat="1" ht="20">
      <c r="A61" s="399" t="s">
        <v>16060</v>
      </c>
      <c r="B61" s="400" t="s">
        <v>1087</v>
      </c>
      <c r="C61" s="404" t="s">
        <v>16061</v>
      </c>
      <c r="D61" s="407"/>
      <c r="E61" s="400" t="s">
        <v>1058</v>
      </c>
      <c r="F61" s="400" t="s">
        <v>16060</v>
      </c>
      <c r="G61" s="400" t="s">
        <v>12764</v>
      </c>
      <c r="H61" s="401">
        <v>0</v>
      </c>
      <c r="I61" s="402" t="s">
        <v>1555</v>
      </c>
      <c r="J61" s="402" t="s">
        <v>13119</v>
      </c>
      <c r="K61" s="405"/>
      <c r="L61" s="405"/>
      <c r="M61" s="405"/>
      <c r="N61" s="405"/>
      <c r="O61" s="405" t="s">
        <v>16062</v>
      </c>
      <c r="P61" s="403"/>
      <c r="Q61" s="406" t="s">
        <v>15935</v>
      </c>
      <c r="R61" s="166" t="str">
        <f ca="1">IF(ISERROR($V61),"",OFFSET('Smelter Look-up'!$C$4,$V61-4,0)&amp;"")</f>
        <v/>
      </c>
      <c r="S61" s="165" t="str">
        <f t="shared" ca="1" si="5"/>
        <v>CN</v>
      </c>
      <c r="T61" s="165" t="str">
        <f ca="1">IF(B61="","",IF(ISERROR(MATCH($J61,SorP!$B$1:$B$6261,0)),"",INDIRECT("'SorP'!$A$"&amp;MATCH($S61&amp;$J61,SorP!C:C,0))))</f>
        <v>CN-HA</v>
      </c>
      <c r="U61" s="185"/>
      <c r="V61" s="209" t="e">
        <f>IF(C61="",NA(),IF(OR(C61="Smelter not listed",C61="Smelter not yet identified"),MATCH($B61&amp;$D61,'Smelter Look-up'!$J:$J,0),MATCH($B61&amp;$C61,'Smelter Look-up'!$J:$J,0)))</f>
        <v>#N/A</v>
      </c>
      <c r="X61" s="210">
        <f t="shared" si="6"/>
        <v>0</v>
      </c>
      <c r="AB61" s="211" t="str">
        <f t="shared" si="7"/>
        <v>GoldLingbao Jinyuan Tonghui Refinery Co., Ltd.</v>
      </c>
    </row>
    <row r="62" spans="1:28" s="210" customFormat="1" ht="27">
      <c r="A62" s="399" t="s">
        <v>672</v>
      </c>
      <c r="B62" s="400" t="s">
        <v>1087</v>
      </c>
      <c r="C62" s="404" t="s">
        <v>16063</v>
      </c>
      <c r="D62" s="407" t="s">
        <v>16063</v>
      </c>
      <c r="E62" s="400" t="s">
        <v>1069</v>
      </c>
      <c r="F62" s="400" t="s">
        <v>672</v>
      </c>
      <c r="G62" s="400" t="s">
        <v>12764</v>
      </c>
      <c r="H62" s="401" t="s">
        <v>16064</v>
      </c>
      <c r="I62" s="402" t="s">
        <v>1556</v>
      </c>
      <c r="J62" s="402" t="s">
        <v>16065</v>
      </c>
      <c r="K62" s="405" t="s">
        <v>16066</v>
      </c>
      <c r="L62" s="405" t="s">
        <v>16067</v>
      </c>
      <c r="M62" s="405" t="s">
        <v>15918</v>
      </c>
      <c r="N62" s="405" t="s">
        <v>16068</v>
      </c>
      <c r="O62" s="405" t="s">
        <v>16069</v>
      </c>
      <c r="P62" s="403" t="s">
        <v>474</v>
      </c>
      <c r="Q62" s="406" t="s">
        <v>15902</v>
      </c>
      <c r="R62" s="166" t="str">
        <f ca="1">IF(ISERROR($V62),"",OFFSET('Smelter Look-up'!$C$4,$V62-4,0)&amp;"")</f>
        <v/>
      </c>
      <c r="S62" s="165" t="str">
        <f t="shared" ca="1" si="5"/>
        <v>KR</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si="6"/>
        <v>0</v>
      </c>
      <c r="AB62" s="211" t="str">
        <f t="shared" si="7"/>
        <v>GoldLS-NIKKO Copper Inc.</v>
      </c>
    </row>
    <row r="63" spans="1:28" s="210" customFormat="1" ht="27">
      <c r="A63" s="399" t="s">
        <v>674</v>
      </c>
      <c r="B63" s="400" t="s">
        <v>1087</v>
      </c>
      <c r="C63" s="404" t="s">
        <v>1557</v>
      </c>
      <c r="D63" s="407"/>
      <c r="E63" s="400" t="s">
        <v>1058</v>
      </c>
      <c r="F63" s="400" t="s">
        <v>674</v>
      </c>
      <c r="G63" s="400" t="s">
        <v>12764</v>
      </c>
      <c r="H63" s="401">
        <v>0</v>
      </c>
      <c r="I63" s="402" t="s">
        <v>1558</v>
      </c>
      <c r="J63" s="402" t="s">
        <v>13119</v>
      </c>
      <c r="K63" s="405"/>
      <c r="L63" s="405"/>
      <c r="M63" s="405"/>
      <c r="N63" s="405"/>
      <c r="O63" s="405" t="s">
        <v>16070</v>
      </c>
      <c r="P63" s="403"/>
      <c r="Q63" s="406" t="s">
        <v>15965</v>
      </c>
      <c r="R63" s="166" t="str">
        <f ca="1">IF(ISERROR($V63),"",OFFSET('Smelter Look-up'!$C$4,$V63-4,0)&amp;"")</f>
        <v>Luoyang Zijin Yinhui Gold Refinery Co., Ltd.</v>
      </c>
      <c r="S63" s="165" t="str">
        <f t="shared" ca="1" si="5"/>
        <v>CN</v>
      </c>
      <c r="T63" s="165" t="str">
        <f ca="1">IF(B63="","",IF(ISERROR(MATCH($J63,SorP!$B$1:$B$6261,0)),"",INDIRECT("'SorP'!$A$"&amp;MATCH($S63&amp;$J63,SorP!C:C,0))))</f>
        <v>CN-HA</v>
      </c>
      <c r="U63" s="185"/>
      <c r="V63" s="209">
        <f>IF(C63="",NA(),IF(OR(C63="Smelter not listed",C63="Smelter not yet identified"),MATCH($B63&amp;$D63,'Smelter Look-up'!$J:$J,0),MATCH($B63&amp;$C63,'Smelter Look-up'!$J:$J,0)))</f>
        <v>180</v>
      </c>
      <c r="X63" s="210">
        <f t="shared" si="6"/>
        <v>0</v>
      </c>
      <c r="AB63" s="211" t="str">
        <f t="shared" si="7"/>
        <v>GoldLuoyang Zijin Yinhui Gold Refinery Co., Ltd.</v>
      </c>
    </row>
    <row r="64" spans="1:28" s="210" customFormat="1" ht="202.5">
      <c r="A64" s="399" t="s">
        <v>675</v>
      </c>
      <c r="B64" s="400" t="s">
        <v>1087</v>
      </c>
      <c r="C64" s="404" t="s">
        <v>870</v>
      </c>
      <c r="D64" s="407" t="s">
        <v>870</v>
      </c>
      <c r="E64" s="400" t="s">
        <v>2323</v>
      </c>
      <c r="F64" s="400" t="s">
        <v>675</v>
      </c>
      <c r="G64" s="400" t="s">
        <v>12764</v>
      </c>
      <c r="H64" s="401">
        <v>0</v>
      </c>
      <c r="I64" s="402" t="s">
        <v>1559</v>
      </c>
      <c r="J64" s="402" t="s">
        <v>1560</v>
      </c>
      <c r="K64" s="405" t="s">
        <v>16071</v>
      </c>
      <c r="L64" s="405" t="s">
        <v>16072</v>
      </c>
      <c r="M64" s="405" t="s">
        <v>15939</v>
      </c>
      <c r="N64" s="405" t="s">
        <v>15960</v>
      </c>
      <c r="O64" s="405" t="s">
        <v>16073</v>
      </c>
      <c r="P64" s="403" t="s">
        <v>474</v>
      </c>
      <c r="Q64" s="406" t="s">
        <v>15902</v>
      </c>
      <c r="R64" s="166" t="str">
        <f ca="1">IF(ISERROR($V64),"",OFFSET('Smelter Look-up'!$C$4,$V64-4,0)&amp;"")</f>
        <v>Materion</v>
      </c>
      <c r="S64" s="165" t="str">
        <f t="shared" ca="1" si="5"/>
        <v>US</v>
      </c>
      <c r="T64" s="165" t="str">
        <f ca="1">IF(B64="","",IF(ISERROR(MATCH($J64,SorP!$B$1:$B$6261,0)),"",INDIRECT("'SorP'!$A$"&amp;MATCH($S64&amp;$J64,SorP!C:C,0))))</f>
        <v>US-NY</v>
      </c>
      <c r="U64" s="185"/>
      <c r="V64" s="209">
        <f>IF(C64="",NA(),IF(OR(C64="Smelter not listed",C64="Smelter not yet identified"),MATCH($B64&amp;$D64,'Smelter Look-up'!$J:$J,0),MATCH($B64&amp;$C64,'Smelter Look-up'!$J:$J,0)))</f>
        <v>184</v>
      </c>
      <c r="X64" s="210">
        <f t="shared" si="6"/>
        <v>0</v>
      </c>
      <c r="AB64" s="211" t="str">
        <f t="shared" si="7"/>
        <v>GoldMaterion</v>
      </c>
    </row>
    <row r="65" spans="1:28" s="210" customFormat="1" ht="135">
      <c r="A65" s="399" t="s">
        <v>676</v>
      </c>
      <c r="B65" s="400" t="s">
        <v>1087</v>
      </c>
      <c r="C65" s="404" t="s">
        <v>53</v>
      </c>
      <c r="D65" s="407" t="s">
        <v>53</v>
      </c>
      <c r="E65" s="400" t="s">
        <v>1066</v>
      </c>
      <c r="F65" s="400" t="s">
        <v>676</v>
      </c>
      <c r="G65" s="400" t="s">
        <v>12764</v>
      </c>
      <c r="H65" s="401">
        <v>0</v>
      </c>
      <c r="I65" s="402" t="s">
        <v>16074</v>
      </c>
      <c r="J65" s="402" t="s">
        <v>1532</v>
      </c>
      <c r="K65" s="405" t="s">
        <v>16075</v>
      </c>
      <c r="L65" s="405" t="s">
        <v>16076</v>
      </c>
      <c r="M65" s="405" t="s">
        <v>16077</v>
      </c>
      <c r="N65" s="405" t="s">
        <v>15925</v>
      </c>
      <c r="O65" s="405" t="s">
        <v>16078</v>
      </c>
      <c r="P65" s="403" t="s">
        <v>473</v>
      </c>
      <c r="Q65" s="406" t="s">
        <v>15902</v>
      </c>
      <c r="R65" s="166" t="str">
        <f ca="1">IF(ISERROR($V65),"",OFFSET('Smelter Look-up'!$C$4,$V65-4,0)&amp;"")</f>
        <v>Matsuda Sangyo Co., Ltd.</v>
      </c>
      <c r="S65" s="165" t="str">
        <f t="shared" ca="1" si="5"/>
        <v>JP</v>
      </c>
      <c r="T65" s="165" t="str">
        <f ca="1">IF(B65="","",IF(ISERROR(MATCH($J65,SorP!$B$1:$B$6261,0)),"",INDIRECT("'SorP'!$A$"&amp;MATCH($S65&amp;$J65,SorP!C:C,0))))</f>
        <v>JP-11</v>
      </c>
      <c r="U65" s="185"/>
      <c r="V65" s="209">
        <f>IF(C65="",NA(),IF(OR(C65="Smelter not listed",C65="Smelter not yet identified"),MATCH($B65&amp;$D65,'Smelter Look-up'!$J:$J,0),MATCH($B65&amp;$C65,'Smelter Look-up'!$J:$J,0)))</f>
        <v>185</v>
      </c>
      <c r="X65" s="210">
        <f t="shared" si="6"/>
        <v>0</v>
      </c>
      <c r="AB65" s="211" t="str">
        <f t="shared" si="7"/>
        <v>GoldMatsuda Sangyo Co., Ltd.</v>
      </c>
    </row>
    <row r="66" spans="1:28" s="210" customFormat="1" ht="20">
      <c r="A66" s="399" t="s">
        <v>1562</v>
      </c>
      <c r="B66" s="400" t="s">
        <v>1087</v>
      </c>
      <c r="C66" s="404" t="s">
        <v>1561</v>
      </c>
      <c r="D66" s="407" t="s">
        <v>1561</v>
      </c>
      <c r="E66" s="400" t="s">
        <v>1058</v>
      </c>
      <c r="F66" s="400" t="s">
        <v>1562</v>
      </c>
      <c r="G66" s="400" t="s">
        <v>12764</v>
      </c>
      <c r="H66" s="401">
        <v>0</v>
      </c>
      <c r="I66" s="402" t="s">
        <v>2402</v>
      </c>
      <c r="J66" s="402" t="s">
        <v>13130</v>
      </c>
      <c r="K66" s="405" t="s">
        <v>16079</v>
      </c>
      <c r="L66" s="405" t="s">
        <v>16080</v>
      </c>
      <c r="M66" s="405" t="s">
        <v>16081</v>
      </c>
      <c r="N66" s="405" t="s">
        <v>16082</v>
      </c>
      <c r="O66" s="405" t="s">
        <v>16083</v>
      </c>
      <c r="P66" s="403" t="s">
        <v>474</v>
      </c>
      <c r="Q66" s="406" t="s">
        <v>16084</v>
      </c>
      <c r="R66" s="166" t="str">
        <f ca="1">IF(ISERROR($V66),"",OFFSET('Smelter Look-up'!$C$4,$V66-4,0)&amp;"")</f>
        <v>Metalor Technologies (Suzhou) Ltd.</v>
      </c>
      <c r="S66" s="165" t="str">
        <f t="shared" ref="S66" ca="1" si="8">IF(B66="","",IF(ISERROR(MATCH($E66,CL,0)),"Unknown",INDIRECT("'C'!$A$"&amp;MATCH($E66,CL,0)+1)))</f>
        <v>CN</v>
      </c>
      <c r="T66" s="165" t="str">
        <f ca="1">IF(B66="","",IF(ISERROR(MATCH($J66,SorP!$B$1:$B$6261,0)),"",INDIRECT("'SorP'!$A$"&amp;MATCH($S66&amp;$J66,SorP!C:C,0))))</f>
        <v>CN-JS</v>
      </c>
      <c r="U66" s="185"/>
      <c r="V66" s="209">
        <f>IF(C66="",NA(),IF(OR(C66="Smelter not listed",C66="Smelter not yet identified"),MATCH($B66&amp;$D66,'Smelter Look-up'!$J:$J,0),MATCH($B66&amp;$C66,'Smelter Look-up'!$J:$J,0)))</f>
        <v>195</v>
      </c>
      <c r="X66" s="210">
        <f t="shared" ref="X66" si="9">IF(AND(C66="Smelter not listed",OR(LEN(D66)=0,LEN(E66)=0)),1,0)</f>
        <v>0</v>
      </c>
      <c r="AB66" s="211" t="str">
        <f t="shared" ref="AB66" si="10">B66&amp;C66</f>
        <v>GoldMetalor Technologies (Suzhou) Ltd.</v>
      </c>
    </row>
    <row r="67" spans="1:28" s="210" customFormat="1" ht="27">
      <c r="A67" s="399" t="s">
        <v>677</v>
      </c>
      <c r="B67" s="400" t="s">
        <v>1087</v>
      </c>
      <c r="C67" s="404" t="s">
        <v>2058</v>
      </c>
      <c r="D67" s="407" t="s">
        <v>2058</v>
      </c>
      <c r="E67" s="400" t="s">
        <v>1058</v>
      </c>
      <c r="F67" s="400" t="s">
        <v>677</v>
      </c>
      <c r="G67" s="400" t="s">
        <v>12764</v>
      </c>
      <c r="H67" s="401" t="s">
        <v>16085</v>
      </c>
      <c r="I67" s="402" t="s">
        <v>16086</v>
      </c>
      <c r="J67" s="402" t="s">
        <v>16087</v>
      </c>
      <c r="K67" s="405" t="s">
        <v>16079</v>
      </c>
      <c r="L67" s="405" t="s">
        <v>16080</v>
      </c>
      <c r="M67" s="405" t="s">
        <v>15918</v>
      </c>
      <c r="N67" s="405" t="s">
        <v>2058</v>
      </c>
      <c r="O67" s="405" t="s">
        <v>1058</v>
      </c>
      <c r="P67" s="403" t="s">
        <v>474</v>
      </c>
      <c r="Q67" s="406" t="s">
        <v>15902</v>
      </c>
      <c r="R67" s="166" t="str">
        <f ca="1">IF(ISERROR($V67),"",OFFSET('Smelter Look-up'!$C$4,$V67-4,0)&amp;"")</f>
        <v>Metalor Technologies (Hong Kong) Ltd.</v>
      </c>
      <c r="S67" s="165" t="str">
        <f t="shared" ref="S67:S95" ca="1" si="11">IF(B67="","",IF(ISERROR(MATCH($E67,CL,0)),"Unknown",INDIRECT("'C'!$A$"&amp;MATCH($E67,CL,0)+1)))</f>
        <v>CN</v>
      </c>
      <c r="T67" s="165" t="str">
        <f ca="1">IF(B67="","",IF(ISERROR(MATCH($J67,SorP!$B$1:$B$6261,0)),"",INDIRECT("'SorP'!$A$"&amp;MATCH($S67&amp;$J67,SorP!C:C,0))))</f>
        <v/>
      </c>
      <c r="U67" s="185"/>
      <c r="V67" s="209">
        <f>IF(C67="",NA(),IF(OR(C67="Smelter not listed",C67="Smelter not yet identified"),MATCH($B67&amp;$D67,'Smelter Look-up'!$J:$J,0),MATCH($B67&amp;$C67,'Smelter Look-up'!$J:$J,0)))</f>
        <v>193</v>
      </c>
      <c r="X67" s="210">
        <f t="shared" ref="X67:X95" si="12">IF(AND(C67="Smelter not listed",OR(LEN(D67)=0,LEN(E67)=0)),1,0)</f>
        <v>0</v>
      </c>
      <c r="AB67" s="211" t="str">
        <f t="shared" ref="AB67:AB95" si="13">B67&amp;C67</f>
        <v>GoldMetalor Technologies (Hong Kong) Ltd.</v>
      </c>
    </row>
    <row r="68" spans="1:28" s="210" customFormat="1" ht="27">
      <c r="A68" s="399" t="s">
        <v>678</v>
      </c>
      <c r="B68" s="400" t="s">
        <v>1087</v>
      </c>
      <c r="C68" s="404" t="s">
        <v>2059</v>
      </c>
      <c r="D68" s="407" t="s">
        <v>2059</v>
      </c>
      <c r="E68" s="400" t="s">
        <v>846</v>
      </c>
      <c r="F68" s="400" t="s">
        <v>678</v>
      </c>
      <c r="G68" s="400" t="s">
        <v>16088</v>
      </c>
      <c r="H68" s="401" t="s">
        <v>16089</v>
      </c>
      <c r="I68" s="402" t="s">
        <v>12274</v>
      </c>
      <c r="J68" s="402" t="s">
        <v>9870</v>
      </c>
      <c r="K68" s="405" t="s">
        <v>16090</v>
      </c>
      <c r="L68" s="405" t="s">
        <v>16091</v>
      </c>
      <c r="M68" s="405" t="s">
        <v>15918</v>
      </c>
      <c r="N68" s="405" t="s">
        <v>16092</v>
      </c>
      <c r="O68" s="405" t="s">
        <v>16092</v>
      </c>
      <c r="P68" s="403" t="s">
        <v>473</v>
      </c>
      <c r="Q68" s="406" t="s">
        <v>15921</v>
      </c>
      <c r="R68" s="166" t="str">
        <f ca="1">IF(ISERROR($V68),"",OFFSET('Smelter Look-up'!$C$4,$V68-4,0)&amp;"")</f>
        <v>Metalor Technologies (Singapore) Pte., Ltd.</v>
      </c>
      <c r="S68" s="165" t="str">
        <f t="shared" ca="1" si="11"/>
        <v>SG</v>
      </c>
      <c r="T68" s="165" t="str">
        <f ca="1">IF(B68="","",IF(ISERROR(MATCH($J68,SorP!$B$1:$B$6261,0)),"",INDIRECT("'SorP'!$A$"&amp;MATCH($S68&amp;$J68,SorP!C:C,0))))</f>
        <v>SG-05</v>
      </c>
      <c r="U68" s="185"/>
      <c r="V68" s="209">
        <f>IF(C68="",NA(),IF(OR(C68="Smelter not listed",C68="Smelter not yet identified"),MATCH($B68&amp;$D68,'Smelter Look-up'!$J:$J,0),MATCH($B68&amp;$C68,'Smelter Look-up'!$J:$J,0)))</f>
        <v>194</v>
      </c>
      <c r="X68" s="210">
        <f t="shared" si="12"/>
        <v>0</v>
      </c>
      <c r="AB68" s="211" t="str">
        <f t="shared" si="13"/>
        <v>GoldMetalor Technologies (Singapore) Pte., Ltd.</v>
      </c>
    </row>
    <row r="69" spans="1:28" s="210" customFormat="1" ht="27">
      <c r="A69" s="399" t="s">
        <v>679</v>
      </c>
      <c r="B69" s="400" t="s">
        <v>1087</v>
      </c>
      <c r="C69" s="404" t="s">
        <v>2201</v>
      </c>
      <c r="D69" s="407" t="s">
        <v>2201</v>
      </c>
      <c r="E69" s="400" t="s">
        <v>1056</v>
      </c>
      <c r="F69" s="400" t="s">
        <v>679</v>
      </c>
      <c r="G69" s="400" t="s">
        <v>12764</v>
      </c>
      <c r="H69" s="401" t="s">
        <v>16093</v>
      </c>
      <c r="I69" s="402" t="s">
        <v>1563</v>
      </c>
      <c r="J69" s="402" t="s">
        <v>1564</v>
      </c>
      <c r="K69" s="405" t="s">
        <v>16094</v>
      </c>
      <c r="L69" s="405" t="s">
        <v>16095</v>
      </c>
      <c r="M69" s="405" t="s">
        <v>15918</v>
      </c>
      <c r="N69" s="405" t="s">
        <v>2201</v>
      </c>
      <c r="O69" s="405" t="s">
        <v>16093</v>
      </c>
      <c r="P69" s="403" t="s">
        <v>474</v>
      </c>
      <c r="Q69" s="406" t="s">
        <v>15902</v>
      </c>
      <c r="R69" s="166" t="str">
        <f ca="1">IF(ISERROR($V69),"",OFFSET('Smelter Look-up'!$C$4,$V69-4,0)&amp;"")</f>
        <v>Metalor Technologies S.A.</v>
      </c>
      <c r="S69" s="165" t="str">
        <f t="shared" ca="1" si="11"/>
        <v>CH</v>
      </c>
      <c r="T69" s="165" t="str">
        <f ca="1">IF(B69="","",IF(ISERROR(MATCH($J69,SorP!$B$1:$B$6261,0)),"",INDIRECT("'SorP'!$A$"&amp;MATCH($S69&amp;$J69,SorP!C:C,0))))</f>
        <v>CH-NE</v>
      </c>
      <c r="U69" s="185"/>
      <c r="V69" s="209">
        <f>IF(C69="",NA(),IF(OR(C69="Smelter not listed",C69="Smelter not yet identified"),MATCH($B69&amp;$D69,'Smelter Look-up'!$J:$J,0),MATCH($B69&amp;$C69,'Smelter Look-up'!$J:$J,0)))</f>
        <v>196</v>
      </c>
      <c r="X69" s="210">
        <f t="shared" si="12"/>
        <v>0</v>
      </c>
      <c r="AB69" s="211" t="str">
        <f t="shared" si="13"/>
        <v>GoldMetalor Technologies S.A.</v>
      </c>
    </row>
    <row r="70" spans="1:28" s="210" customFormat="1" ht="67.5">
      <c r="A70" s="399" t="s">
        <v>680</v>
      </c>
      <c r="B70" s="400" t="s">
        <v>1087</v>
      </c>
      <c r="C70" s="404" t="s">
        <v>1183</v>
      </c>
      <c r="D70" s="407" t="s">
        <v>1183</v>
      </c>
      <c r="E70" s="400" t="s">
        <v>2323</v>
      </c>
      <c r="F70" s="400" t="s">
        <v>680</v>
      </c>
      <c r="G70" s="400" t="s">
        <v>12764</v>
      </c>
      <c r="H70" s="401">
        <v>0</v>
      </c>
      <c r="I70" s="402" t="s">
        <v>1565</v>
      </c>
      <c r="J70" s="402" t="s">
        <v>1566</v>
      </c>
      <c r="K70" s="405" t="s">
        <v>16096</v>
      </c>
      <c r="L70" s="405" t="s">
        <v>16097</v>
      </c>
      <c r="M70" s="405" t="s">
        <v>16098</v>
      </c>
      <c r="N70" s="405" t="s">
        <v>16099</v>
      </c>
      <c r="O70" s="405" t="s">
        <v>16100</v>
      </c>
      <c r="P70" s="403" t="s">
        <v>474</v>
      </c>
      <c r="Q70" s="406" t="s">
        <v>15902</v>
      </c>
      <c r="R70" s="166" t="str">
        <f ca="1">IF(ISERROR($V70),"",OFFSET('Smelter Look-up'!$C$4,$V70-4,0)&amp;"")</f>
        <v>Metalor USA Refining Corporation</v>
      </c>
      <c r="S70" s="165" t="str">
        <f t="shared" ca="1" si="11"/>
        <v>US</v>
      </c>
      <c r="T70" s="165" t="str">
        <f ca="1">IF(B70="","",IF(ISERROR(MATCH($J70,SorP!$B$1:$B$6261,0)),"",INDIRECT("'SorP'!$A$"&amp;MATCH($S70&amp;$J70,SorP!C:C,0))))</f>
        <v>US-MA</v>
      </c>
      <c r="U70" s="185"/>
      <c r="V70" s="209">
        <f>IF(C70="",NA(),IF(OR(C70="Smelter not listed",C70="Smelter not yet identified"),MATCH($B70&amp;$D70,'Smelter Look-up'!$J:$J,0),MATCH($B70&amp;$C70,'Smelter Look-up'!$J:$J,0)))</f>
        <v>197</v>
      </c>
      <c r="X70" s="210">
        <f t="shared" si="12"/>
        <v>0</v>
      </c>
      <c r="AB70" s="211" t="str">
        <f t="shared" si="13"/>
        <v>GoldMetalor USA Refining Corporation</v>
      </c>
    </row>
    <row r="71" spans="1:28" s="210" customFormat="1" ht="27">
      <c r="A71" s="399" t="s">
        <v>681</v>
      </c>
      <c r="B71" s="400" t="s">
        <v>1087</v>
      </c>
      <c r="C71" s="404" t="s">
        <v>11980</v>
      </c>
      <c r="D71" s="407" t="s">
        <v>11980</v>
      </c>
      <c r="E71" s="400" t="s">
        <v>1071</v>
      </c>
      <c r="F71" s="400" t="s">
        <v>681</v>
      </c>
      <c r="G71" s="400" t="s">
        <v>12764</v>
      </c>
      <c r="H71" s="401">
        <v>0</v>
      </c>
      <c r="I71" s="402" t="s">
        <v>1567</v>
      </c>
      <c r="J71" s="402" t="s">
        <v>12427</v>
      </c>
      <c r="K71" s="405" t="s">
        <v>15903</v>
      </c>
      <c r="L71" s="405" t="s">
        <v>15903</v>
      </c>
      <c r="M71" s="405" t="s">
        <v>15912</v>
      </c>
      <c r="N71" s="405" t="s">
        <v>15913</v>
      </c>
      <c r="O71" s="405" t="s">
        <v>16101</v>
      </c>
      <c r="P71" s="403" t="s">
        <v>474</v>
      </c>
      <c r="Q71" s="406" t="s">
        <v>15902</v>
      </c>
      <c r="R71" s="166" t="str">
        <f ca="1">IF(ISERROR($V71),"",OFFSET('Smelter Look-up'!$C$4,$V71-4,0)&amp;"")</f>
        <v>Metalurgica Met-Mex Penoles S.A. De C.V.</v>
      </c>
      <c r="S71" s="165" t="str">
        <f t="shared" ca="1" si="11"/>
        <v>MX</v>
      </c>
      <c r="T71" s="165" t="str">
        <f ca="1">IF(B71="","",IF(ISERROR(MATCH($J71,SorP!$B$1:$B$6261,0)),"",INDIRECT("'SorP'!$A$"&amp;MATCH($S71&amp;$J71,SorP!C:C,0))))</f>
        <v>MX-COA</v>
      </c>
      <c r="U71" s="185"/>
      <c r="V71" s="209">
        <f>IF(C71="",NA(),IF(OR(C71="Smelter not listed",C71="Smelter not yet identified"),MATCH($B71&amp;$D71,'Smelter Look-up'!$J:$J,0),MATCH($B71&amp;$C71,'Smelter Look-up'!$J:$J,0)))</f>
        <v>198</v>
      </c>
      <c r="X71" s="210">
        <f t="shared" si="12"/>
        <v>0</v>
      </c>
      <c r="AB71" s="211" t="str">
        <f t="shared" si="13"/>
        <v>GoldMetalurgica Met-Mex Penoles S.A. De C.V.</v>
      </c>
    </row>
    <row r="72" spans="1:28" s="210" customFormat="1" ht="81">
      <c r="A72" s="399" t="s">
        <v>682</v>
      </c>
      <c r="B72" s="400" t="s">
        <v>1087</v>
      </c>
      <c r="C72" s="404" t="s">
        <v>1120</v>
      </c>
      <c r="D72" s="407" t="s">
        <v>1120</v>
      </c>
      <c r="E72" s="400" t="s">
        <v>1066</v>
      </c>
      <c r="F72" s="400" t="s">
        <v>682</v>
      </c>
      <c r="G72" s="400" t="s">
        <v>12764</v>
      </c>
      <c r="H72" s="401">
        <v>0</v>
      </c>
      <c r="I72" s="402" t="s">
        <v>1497</v>
      </c>
      <c r="J72" s="402" t="s">
        <v>1497</v>
      </c>
      <c r="K72" s="405" t="s">
        <v>16102</v>
      </c>
      <c r="L72" s="405" t="s">
        <v>16103</v>
      </c>
      <c r="M72" s="405" t="s">
        <v>16104</v>
      </c>
      <c r="N72" s="405" t="s">
        <v>16105</v>
      </c>
      <c r="O72" s="405" t="s">
        <v>16106</v>
      </c>
      <c r="P72" s="403" t="s">
        <v>474</v>
      </c>
      <c r="Q72" s="406" t="s">
        <v>15902</v>
      </c>
      <c r="R72" s="166" t="str">
        <f ca="1">IF(ISERROR($V72),"",OFFSET('Smelter Look-up'!$C$4,$V72-4,0)&amp;"")</f>
        <v>Mitsubishi Materials Corporation</v>
      </c>
      <c r="S72" s="165" t="str">
        <f t="shared" ca="1" si="11"/>
        <v>JP</v>
      </c>
      <c r="T72" s="165" t="str">
        <f ca="1">IF(B72="","",IF(ISERROR(MATCH($J72,SorP!$B$1:$B$6261,0)),"",INDIRECT("'SorP'!$A$"&amp;MATCH($S72&amp;$J72,SorP!C:C,0))))</f>
        <v>JP-13</v>
      </c>
      <c r="U72" s="185"/>
      <c r="V72" s="209">
        <f>IF(C72="",NA(),IF(OR(C72="Smelter not listed",C72="Smelter not yet identified"),MATCH($B72&amp;$D72,'Smelter Look-up'!$J:$J,0),MATCH($B72&amp;$C72,'Smelter Look-up'!$J:$J,0)))</f>
        <v>204</v>
      </c>
      <c r="X72" s="210">
        <f t="shared" si="12"/>
        <v>0</v>
      </c>
      <c r="AB72" s="211" t="str">
        <f t="shared" si="13"/>
        <v>GoldMitsubishi Materials Corporation</v>
      </c>
    </row>
    <row r="73" spans="1:28" s="210" customFormat="1" ht="81">
      <c r="A73" s="399" t="s">
        <v>683</v>
      </c>
      <c r="B73" s="400" t="s">
        <v>1087</v>
      </c>
      <c r="C73" s="404" t="s">
        <v>1184</v>
      </c>
      <c r="D73" s="407" t="s">
        <v>1184</v>
      </c>
      <c r="E73" s="400" t="s">
        <v>1066</v>
      </c>
      <c r="F73" s="400" t="s">
        <v>683</v>
      </c>
      <c r="G73" s="400" t="s">
        <v>12764</v>
      </c>
      <c r="H73" s="401">
        <v>0</v>
      </c>
      <c r="I73" s="402" t="s">
        <v>1569</v>
      </c>
      <c r="J73" s="402" t="s">
        <v>1568</v>
      </c>
      <c r="K73" s="405" t="s">
        <v>16107</v>
      </c>
      <c r="L73" s="405" t="s">
        <v>16108</v>
      </c>
      <c r="M73" s="405" t="s">
        <v>16017</v>
      </c>
      <c r="N73" s="405" t="s">
        <v>15925</v>
      </c>
      <c r="O73" s="405" t="s">
        <v>16109</v>
      </c>
      <c r="P73" s="403" t="s">
        <v>473</v>
      </c>
      <c r="Q73" s="406" t="s">
        <v>15902</v>
      </c>
      <c r="R73" s="166" t="str">
        <f ca="1">IF(ISERROR($V73),"",OFFSET('Smelter Look-up'!$C$4,$V73-4,0)&amp;"")</f>
        <v>Mitsui Mining and Smelting Co., Ltd.</v>
      </c>
      <c r="S73" s="165" t="str">
        <f t="shared" ca="1" si="11"/>
        <v>JP</v>
      </c>
      <c r="T73" s="165" t="str">
        <f ca="1">IF(B73="","",IF(ISERROR(MATCH($J73,SorP!$B$1:$B$6261,0)),"",INDIRECT("'SorP'!$A$"&amp;MATCH($S73&amp;$J73,SorP!C:C,0))))</f>
        <v>JP-34</v>
      </c>
      <c r="U73" s="185"/>
      <c r="V73" s="209">
        <f>IF(C73="",NA(),IF(OR(C73="Smelter not listed",C73="Smelter not yet identified"),MATCH($B73&amp;$D73,'Smelter Look-up'!$J:$J,0),MATCH($B73&amp;$C73,'Smelter Look-up'!$J:$J,0)))</f>
        <v>206</v>
      </c>
      <c r="X73" s="210">
        <f t="shared" si="12"/>
        <v>0</v>
      </c>
      <c r="AB73" s="211" t="str">
        <f t="shared" si="13"/>
        <v>GoldMitsui Mining and Smelting Co., Ltd.</v>
      </c>
    </row>
    <row r="74" spans="1:28" s="210" customFormat="1" ht="67.5">
      <c r="A74" s="399" t="s">
        <v>685</v>
      </c>
      <c r="B74" s="400" t="s">
        <v>1087</v>
      </c>
      <c r="C74" s="404" t="s">
        <v>11982</v>
      </c>
      <c r="D74" s="407" t="s">
        <v>11982</v>
      </c>
      <c r="E74" s="400" t="s">
        <v>849</v>
      </c>
      <c r="F74" s="400" t="s">
        <v>685</v>
      </c>
      <c r="G74" s="400" t="s">
        <v>12764</v>
      </c>
      <c r="H74" s="401">
        <v>0</v>
      </c>
      <c r="I74" s="402" t="s">
        <v>16110</v>
      </c>
      <c r="J74" s="402" t="s">
        <v>10828</v>
      </c>
      <c r="K74" s="405" t="s">
        <v>16111</v>
      </c>
      <c r="L74" s="405" t="s">
        <v>16112</v>
      </c>
      <c r="M74" s="405" t="s">
        <v>15939</v>
      </c>
      <c r="N74" s="405" t="s">
        <v>15910</v>
      </c>
      <c r="O74" s="405" t="s">
        <v>16113</v>
      </c>
      <c r="P74" s="403" t="s">
        <v>475</v>
      </c>
      <c r="Q74" s="406" t="s">
        <v>15902</v>
      </c>
      <c r="R74" s="166" t="str">
        <f ca="1">IF(ISERROR($V74),"",OFFSET('Smelter Look-up'!$C$4,$V74-4,0)&amp;"")</f>
        <v>Nadir Metal Rafineri San. Ve Tic. A.S.</v>
      </c>
      <c r="S74" s="165" t="str">
        <f t="shared" ca="1" si="11"/>
        <v>Unknown</v>
      </c>
      <c r="T74" s="165" t="e">
        <f ca="1">IF(B74="","",IF(ISERROR(MATCH($J74,SorP!$B$1:$B$6261,0)),"",INDIRECT("'SorP'!$A$"&amp;MATCH($S74&amp;$J74,SorP!C:C,0))))</f>
        <v>#N/A</v>
      </c>
      <c r="U74" s="185"/>
      <c r="V74" s="209">
        <f>IF(C74="",NA(),IF(OR(C74="Smelter not listed",C74="Smelter not yet identified"),MATCH($B74&amp;$D74,'Smelter Look-up'!$J:$J,0),MATCH($B74&amp;$C74,'Smelter Look-up'!$J:$J,0)))</f>
        <v>212</v>
      </c>
      <c r="X74" s="210">
        <f t="shared" si="12"/>
        <v>0</v>
      </c>
      <c r="AB74" s="211" t="str">
        <f t="shared" si="13"/>
        <v>GoldNadir Metal Rafineri San. Ve Tic. A.S.</v>
      </c>
    </row>
    <row r="75" spans="1:28" s="210" customFormat="1" ht="94.5">
      <c r="A75" s="399" t="s">
        <v>686</v>
      </c>
      <c r="B75" s="400" t="s">
        <v>1087</v>
      </c>
      <c r="C75" s="404" t="s">
        <v>1185</v>
      </c>
      <c r="D75" s="407" t="s">
        <v>1185</v>
      </c>
      <c r="E75" s="400" t="s">
        <v>851</v>
      </c>
      <c r="F75" s="400" t="s">
        <v>686</v>
      </c>
      <c r="G75" s="400" t="s">
        <v>12764</v>
      </c>
      <c r="H75" s="401">
        <v>0</v>
      </c>
      <c r="I75" s="402" t="s">
        <v>1572</v>
      </c>
      <c r="J75" s="402" t="s">
        <v>11578</v>
      </c>
      <c r="K75" s="405" t="s">
        <v>16114</v>
      </c>
      <c r="L75" s="405" t="s">
        <v>16115</v>
      </c>
      <c r="M75" s="405" t="s">
        <v>16116</v>
      </c>
      <c r="N75" s="405" t="s">
        <v>15910</v>
      </c>
      <c r="O75" s="405" t="s">
        <v>16117</v>
      </c>
      <c r="P75" s="403" t="s">
        <v>475</v>
      </c>
      <c r="Q75" s="406" t="s">
        <v>15902</v>
      </c>
      <c r="R75" s="166" t="str">
        <f ca="1">IF(ISERROR($V75),"",OFFSET('Smelter Look-up'!$C$4,$V75-4,0)&amp;"")</f>
        <v>Navoi Mining and Metallurgical Combinat</v>
      </c>
      <c r="S75" s="165" t="str">
        <f t="shared" ca="1" si="11"/>
        <v>UZ</v>
      </c>
      <c r="T75" s="165" t="str">
        <f ca="1">IF(B75="","",IF(ISERROR(MATCH($J75,SorP!$B$1:$B$6261,0)),"",INDIRECT("'SorP'!$A$"&amp;MATCH($S75&amp;$J75,SorP!C:C,0))))</f>
        <v>UZ-NW</v>
      </c>
      <c r="U75" s="185"/>
      <c r="V75" s="209">
        <f>IF(C75="",NA(),IF(OR(C75="Smelter not listed",C75="Smelter not yet identified"),MATCH($B75&amp;$D75,'Smelter Look-up'!$J:$J,0),MATCH($B75&amp;$C75,'Smelter Look-up'!$J:$J,0)))</f>
        <v>215</v>
      </c>
      <c r="X75" s="210">
        <f t="shared" si="12"/>
        <v>0</v>
      </c>
      <c r="AB75" s="211" t="str">
        <f t="shared" si="13"/>
        <v>GoldNavoi Mining and Metallurgical Combinat</v>
      </c>
    </row>
    <row r="76" spans="1:28" s="210" customFormat="1" ht="81">
      <c r="A76" s="399" t="s">
        <v>687</v>
      </c>
      <c r="B76" s="400" t="s">
        <v>1087</v>
      </c>
      <c r="C76" s="404" t="s">
        <v>2062</v>
      </c>
      <c r="D76" s="407" t="s">
        <v>2062</v>
      </c>
      <c r="E76" s="400" t="s">
        <v>1066</v>
      </c>
      <c r="F76" s="400" t="s">
        <v>687</v>
      </c>
      <c r="G76" s="400" t="s">
        <v>12764</v>
      </c>
      <c r="H76" s="401">
        <v>0</v>
      </c>
      <c r="I76" s="402" t="s">
        <v>1573</v>
      </c>
      <c r="J76" s="402" t="s">
        <v>1574</v>
      </c>
      <c r="K76" s="405" t="s">
        <v>16118</v>
      </c>
      <c r="L76" s="405" t="s">
        <v>16119</v>
      </c>
      <c r="M76" s="405" t="s">
        <v>15899</v>
      </c>
      <c r="N76" s="405" t="s">
        <v>15925</v>
      </c>
      <c r="O76" s="405" t="s">
        <v>16120</v>
      </c>
      <c r="P76" s="403" t="s">
        <v>473</v>
      </c>
      <c r="Q76" s="406" t="s">
        <v>15902</v>
      </c>
      <c r="R76" s="166" t="str">
        <f ca="1">IF(ISERROR($V76),"",OFFSET('Smelter Look-up'!$C$4,$V76-4,0)&amp;"")</f>
        <v>Nihon Material Co., Ltd.</v>
      </c>
      <c r="S76" s="165" t="str">
        <f t="shared" ca="1" si="11"/>
        <v>JP</v>
      </c>
      <c r="T76" s="165" t="str">
        <f ca="1">IF(B76="","",IF(ISERROR(MATCH($J76,SorP!$B$1:$B$6261,0)),"",INDIRECT("'SorP'!$A$"&amp;MATCH($S76&amp;$J76,SorP!C:C,0))))</f>
        <v>JP-12</v>
      </c>
      <c r="U76" s="185"/>
      <c r="V76" s="209">
        <f>IF(C76="",NA(),IF(OR(C76="Smelter not listed",C76="Smelter not yet identified"),MATCH($B76&amp;$D76,'Smelter Look-up'!$J:$J,0),MATCH($B76&amp;$C76,'Smelter Look-up'!$J:$J,0)))</f>
        <v>217</v>
      </c>
      <c r="X76" s="210">
        <f t="shared" si="12"/>
        <v>0</v>
      </c>
      <c r="AB76" s="211" t="str">
        <f t="shared" si="13"/>
        <v>GoldNihon Material Co., Ltd.</v>
      </c>
    </row>
    <row r="77" spans="1:28" s="210" customFormat="1" ht="27">
      <c r="A77" s="399" t="s">
        <v>16121</v>
      </c>
      <c r="B77" s="400" t="s">
        <v>1087</v>
      </c>
      <c r="C77" s="404" t="s">
        <v>1760</v>
      </c>
      <c r="D77" s="407" t="s">
        <v>16122</v>
      </c>
      <c r="E77" s="400" t="s">
        <v>2323</v>
      </c>
      <c r="F77" s="400" t="s">
        <v>16121</v>
      </c>
      <c r="G77" s="400" t="s">
        <v>12764</v>
      </c>
      <c r="H77" s="401"/>
      <c r="I77" s="402"/>
      <c r="J77" s="402"/>
      <c r="K77" s="405"/>
      <c r="L77" s="405"/>
      <c r="M77" s="405"/>
      <c r="N77" s="405"/>
      <c r="O77" s="405"/>
      <c r="P77" s="403"/>
      <c r="Q77" s="406"/>
      <c r="R77" s="166" t="str">
        <f ca="1">IF(ISERROR($V77),"",OFFSET('Smelter Look-up'!$C$4,$V77-4,0)&amp;"")</f>
        <v/>
      </c>
      <c r="S77" s="165" t="str">
        <f t="shared" ca="1" si="11"/>
        <v>US</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si="12"/>
        <v>0</v>
      </c>
      <c r="AB77" s="211" t="str">
        <f t="shared" si="13"/>
        <v>GoldSmelter not listed</v>
      </c>
    </row>
    <row r="78" spans="1:28" s="210" customFormat="1" ht="202.5">
      <c r="A78" s="399" t="s">
        <v>688</v>
      </c>
      <c r="B78" s="400" t="s">
        <v>1087</v>
      </c>
      <c r="C78" s="404" t="s">
        <v>2063</v>
      </c>
      <c r="D78" s="407" t="s">
        <v>2063</v>
      </c>
      <c r="E78" s="400" t="s">
        <v>1066</v>
      </c>
      <c r="F78" s="400" t="s">
        <v>688</v>
      </c>
      <c r="G78" s="400" t="s">
        <v>12764</v>
      </c>
      <c r="H78" s="401">
        <v>0</v>
      </c>
      <c r="I78" s="402" t="s">
        <v>1576</v>
      </c>
      <c r="J78" s="402" t="s">
        <v>1577</v>
      </c>
      <c r="K78" s="405" t="s">
        <v>16123</v>
      </c>
      <c r="L78" s="405" t="s">
        <v>16124</v>
      </c>
      <c r="M78" s="405" t="s">
        <v>15939</v>
      </c>
      <c r="N78" s="405" t="s">
        <v>15969</v>
      </c>
      <c r="O78" s="405" t="s">
        <v>16125</v>
      </c>
      <c r="P78" s="403" t="s">
        <v>473</v>
      </c>
      <c r="Q78" s="406" t="s">
        <v>15902</v>
      </c>
      <c r="R78" s="166" t="str">
        <f ca="1">IF(ISERROR($V78),"",OFFSET('Smelter Look-up'!$C$4,$V78-4,0)&amp;"")</f>
        <v>Ohura Precious Metal Industry Co., Ltd.</v>
      </c>
      <c r="S78" s="165" t="str">
        <f t="shared" ca="1" si="11"/>
        <v>JP</v>
      </c>
      <c r="T78" s="165" t="str">
        <f ca="1">IF(B78="","",IF(ISERROR(MATCH($J78,SorP!$B$1:$B$6261,0)),"",INDIRECT("'SorP'!$A$"&amp;MATCH($S78&amp;$J78,SorP!C:C,0))))</f>
        <v>JP-29</v>
      </c>
      <c r="U78" s="185"/>
      <c r="V78" s="209">
        <f>IF(C78="",NA(),IF(OR(C78="Smelter not listed",C78="Smelter not yet identified"),MATCH($B78&amp;$D78,'Smelter Look-up'!$J:$J,0),MATCH($B78&amp;$C78,'Smelter Look-up'!$J:$J,0)))</f>
        <v>224</v>
      </c>
      <c r="X78" s="210">
        <f t="shared" si="12"/>
        <v>0</v>
      </c>
      <c r="AB78" s="211" t="str">
        <f t="shared" si="13"/>
        <v>GoldOhura Precious Metal Industry Co., Ltd.</v>
      </c>
    </row>
    <row r="79" spans="1:28" s="210" customFormat="1" ht="108">
      <c r="A79" s="399" t="s">
        <v>690</v>
      </c>
      <c r="B79" s="400" t="s">
        <v>1087</v>
      </c>
      <c r="C79" s="404" t="s">
        <v>2209</v>
      </c>
      <c r="D79" s="407" t="s">
        <v>14891</v>
      </c>
      <c r="E79" s="400" t="s">
        <v>1056</v>
      </c>
      <c r="F79" s="400" t="s">
        <v>690</v>
      </c>
      <c r="G79" s="400" t="s">
        <v>12764</v>
      </c>
      <c r="H79" s="401">
        <v>0</v>
      </c>
      <c r="I79" s="402" t="s">
        <v>16126</v>
      </c>
      <c r="J79" s="402" t="s">
        <v>1505</v>
      </c>
      <c r="K79" s="405" t="s">
        <v>16127</v>
      </c>
      <c r="L79" s="405" t="s">
        <v>16128</v>
      </c>
      <c r="M79" s="405" t="s">
        <v>16129</v>
      </c>
      <c r="N79" s="405" t="s">
        <v>16130</v>
      </c>
      <c r="O79" s="405" t="s">
        <v>16131</v>
      </c>
      <c r="P79" s="403" t="s">
        <v>474</v>
      </c>
      <c r="Q79" s="406" t="s">
        <v>15902</v>
      </c>
      <c r="R79" s="166" t="str">
        <f ca="1">IF(ISERROR($V79),"",OFFSET('Smelter Look-up'!$C$4,$V79-4,0)&amp;"")</f>
        <v>MKS PAMP SA</v>
      </c>
      <c r="S79" s="165" t="str">
        <f t="shared" ca="1" si="11"/>
        <v>CH</v>
      </c>
      <c r="T79" s="165" t="str">
        <f ca="1">IF(B79="","",IF(ISERROR(MATCH($J79,SorP!$B$1:$B$6261,0)),"",INDIRECT("'SorP'!$A$"&amp;MATCH($S79&amp;$J79,SorP!C:C,0))))</f>
        <v>CH-TI</v>
      </c>
      <c r="U79" s="185"/>
      <c r="V79" s="209">
        <f>IF(C79="",NA(),IF(OR(C79="Smelter not listed",C79="Smelter not yet identified"),MATCH($B79&amp;$D79,'Smelter Look-up'!$J:$J,0),MATCH($B79&amp;$C79,'Smelter Look-up'!$J:$J,0)))</f>
        <v>228</v>
      </c>
      <c r="X79" s="210">
        <f t="shared" si="12"/>
        <v>0</v>
      </c>
      <c r="AB79" s="211" t="str">
        <f t="shared" si="13"/>
        <v>GoldPAMP S.A.</v>
      </c>
    </row>
    <row r="80" spans="1:28" s="210" customFormat="1" ht="81">
      <c r="A80" s="399" t="s">
        <v>691</v>
      </c>
      <c r="B80" s="400" t="s">
        <v>1087</v>
      </c>
      <c r="C80" s="404" t="s">
        <v>2064</v>
      </c>
      <c r="D80" s="407"/>
      <c r="E80" s="400" t="s">
        <v>1058</v>
      </c>
      <c r="F80" s="400" t="s">
        <v>691</v>
      </c>
      <c r="G80" s="400" t="s">
        <v>12764</v>
      </c>
      <c r="H80" s="401">
        <v>0</v>
      </c>
      <c r="I80" s="402" t="s">
        <v>2368</v>
      </c>
      <c r="J80" s="402" t="s">
        <v>13118</v>
      </c>
      <c r="K80" s="405"/>
      <c r="L80" s="405"/>
      <c r="M80" s="405"/>
      <c r="N80" s="405"/>
      <c r="O80" s="405" t="s">
        <v>16062</v>
      </c>
      <c r="P80" s="403"/>
      <c r="Q80" s="406" t="s">
        <v>15935</v>
      </c>
      <c r="R80" s="166" t="str">
        <f ca="1">IF(ISERROR($V80),"",OFFSET('Smelter Look-up'!$C$4,$V80-4,0)&amp;"")</f>
        <v>Penglai Penggang Gold Industry Co., Ltd.</v>
      </c>
      <c r="S80" s="165" t="str">
        <f t="shared" ca="1" si="11"/>
        <v>CN</v>
      </c>
      <c r="T80" s="165" t="str">
        <f ca="1">IF(B80="","",IF(ISERROR(MATCH($J80,SorP!$B$1:$B$6261,0)),"",INDIRECT("'SorP'!$A$"&amp;MATCH($S80&amp;$J80,SorP!C:C,0))))</f>
        <v>CN-SD</v>
      </c>
      <c r="U80" s="185"/>
      <c r="V80" s="209">
        <f>IF(C80="",NA(),IF(OR(C80="Smelter not listed",C80="Smelter not yet identified"),MATCH($B80&amp;$D80,'Smelter Look-up'!$J:$J,0),MATCH($B80&amp;$C80,'Smelter Look-up'!$J:$J,0)))</f>
        <v>231</v>
      </c>
      <c r="X80" s="210">
        <f t="shared" si="12"/>
        <v>0</v>
      </c>
      <c r="AB80" s="211" t="str">
        <f t="shared" si="13"/>
        <v>GoldPenglai Penggang Gold Industry Co., Ltd.</v>
      </c>
    </row>
    <row r="81" spans="1:28" s="210" customFormat="1" ht="81">
      <c r="A81" s="399" t="s">
        <v>693</v>
      </c>
      <c r="B81" s="400" t="s">
        <v>1087</v>
      </c>
      <c r="C81" s="404" t="s">
        <v>1186</v>
      </c>
      <c r="D81" s="407" t="s">
        <v>1186</v>
      </c>
      <c r="E81" s="400" t="s">
        <v>1063</v>
      </c>
      <c r="F81" s="400" t="s">
        <v>693</v>
      </c>
      <c r="G81" s="400" t="s">
        <v>12764</v>
      </c>
      <c r="H81" s="401">
        <v>0</v>
      </c>
      <c r="I81" s="402" t="s">
        <v>1581</v>
      </c>
      <c r="J81" s="402" t="s">
        <v>5835</v>
      </c>
      <c r="K81" s="405" t="s">
        <v>16132</v>
      </c>
      <c r="L81" s="405" t="s">
        <v>16133</v>
      </c>
      <c r="M81" s="405" t="s">
        <v>15939</v>
      </c>
      <c r="N81" s="405" t="s">
        <v>15910</v>
      </c>
      <c r="O81" s="405" t="s">
        <v>16134</v>
      </c>
      <c r="P81" s="403" t="s">
        <v>475</v>
      </c>
      <c r="Q81" s="406" t="s">
        <v>15902</v>
      </c>
      <c r="R81" s="166" t="str">
        <f ca="1">IF(ISERROR($V81),"",OFFSET('Smelter Look-up'!$C$4,$V81-4,0)&amp;"")</f>
        <v>PT Aneka Tambang (Persero) Tbk</v>
      </c>
      <c r="S81" s="165" t="str">
        <f t="shared" ca="1" si="11"/>
        <v>ID</v>
      </c>
      <c r="T81" s="165" t="str">
        <f ca="1">IF(B81="","",IF(ISERROR(MATCH($J81,SorP!$B$1:$B$6261,0)),"",INDIRECT("'SorP'!$A$"&amp;MATCH($S81&amp;$J81,SorP!C:C,0))))</f>
        <v>ID-JK</v>
      </c>
      <c r="U81" s="185"/>
      <c r="V81" s="209">
        <f>IF(C81="",NA(),IF(OR(C81="Smelter not listed",C81="Smelter not yet identified"),MATCH($B81&amp;$D81,'Smelter Look-up'!$J:$J,0),MATCH($B81&amp;$C81,'Smelter Look-up'!$J:$J,0)))</f>
        <v>237</v>
      </c>
      <c r="X81" s="210">
        <f t="shared" si="12"/>
        <v>0</v>
      </c>
      <c r="AB81" s="211" t="str">
        <f t="shared" si="13"/>
        <v>GoldPT Aneka Tambang (Persero) Tbk</v>
      </c>
    </row>
    <row r="82" spans="1:28" s="210" customFormat="1" ht="40.5">
      <c r="A82" s="399" t="s">
        <v>694</v>
      </c>
      <c r="B82" s="400" t="s">
        <v>1087</v>
      </c>
      <c r="C82" s="404" t="s">
        <v>11983</v>
      </c>
      <c r="D82" s="407" t="s">
        <v>11983</v>
      </c>
      <c r="E82" s="400" t="s">
        <v>1056</v>
      </c>
      <c r="F82" s="400" t="s">
        <v>694</v>
      </c>
      <c r="G82" s="400" t="s">
        <v>12764</v>
      </c>
      <c r="H82" s="401">
        <v>0</v>
      </c>
      <c r="I82" s="402" t="s">
        <v>1582</v>
      </c>
      <c r="J82" s="402" t="s">
        <v>1564</v>
      </c>
      <c r="K82" s="405" t="s">
        <v>16135</v>
      </c>
      <c r="L82" s="405" t="s">
        <v>16136</v>
      </c>
      <c r="M82" s="405" t="s">
        <v>15939</v>
      </c>
      <c r="N82" s="405" t="s">
        <v>15910</v>
      </c>
      <c r="O82" s="405" t="s">
        <v>16137</v>
      </c>
      <c r="P82" s="403" t="s">
        <v>475</v>
      </c>
      <c r="Q82" s="406" t="s">
        <v>15902</v>
      </c>
      <c r="R82" s="166" t="str">
        <f ca="1">IF(ISERROR($V82),"",OFFSET('Smelter Look-up'!$C$4,$V82-4,0)&amp;"")</f>
        <v>PX Precinox S.A.</v>
      </c>
      <c r="S82" s="165" t="str">
        <f t="shared" ca="1" si="11"/>
        <v>CH</v>
      </c>
      <c r="T82" s="165" t="str">
        <f ca="1">IF(B82="","",IF(ISERROR(MATCH($J82,SorP!$B$1:$B$6261,0)),"",INDIRECT("'SorP'!$A$"&amp;MATCH($S82&amp;$J82,SorP!C:C,0))))</f>
        <v>CH-NE</v>
      </c>
      <c r="U82" s="185"/>
      <c r="V82" s="209">
        <f>IF(C82="",NA(),IF(OR(C82="Smelter not listed",C82="Smelter not yet identified"),MATCH($B82&amp;$D82,'Smelter Look-up'!$J:$J,0),MATCH($B82&amp;$C82,'Smelter Look-up'!$J:$J,0)))</f>
        <v>238</v>
      </c>
      <c r="X82" s="210">
        <f t="shared" si="12"/>
        <v>0</v>
      </c>
      <c r="AB82" s="211" t="str">
        <f t="shared" si="13"/>
        <v>GoldPX Precinox S.A.</v>
      </c>
    </row>
    <row r="83" spans="1:28" s="210" customFormat="1" ht="108">
      <c r="A83" s="399" t="s">
        <v>695</v>
      </c>
      <c r="B83" s="400" t="s">
        <v>1087</v>
      </c>
      <c r="C83" s="404" t="s">
        <v>2065</v>
      </c>
      <c r="D83" s="407" t="s">
        <v>2065</v>
      </c>
      <c r="E83" s="400" t="s">
        <v>853</v>
      </c>
      <c r="F83" s="400" t="s">
        <v>695</v>
      </c>
      <c r="G83" s="400" t="s">
        <v>12764</v>
      </c>
      <c r="H83" s="401">
        <v>0</v>
      </c>
      <c r="I83" s="402" t="s">
        <v>1583</v>
      </c>
      <c r="J83" s="402" t="s">
        <v>1584</v>
      </c>
      <c r="K83" s="405" t="s">
        <v>16138</v>
      </c>
      <c r="L83" s="405" t="s">
        <v>16139</v>
      </c>
      <c r="M83" s="405" t="s">
        <v>15939</v>
      </c>
      <c r="N83" s="405" t="s">
        <v>15910</v>
      </c>
      <c r="O83" s="405" t="s">
        <v>16140</v>
      </c>
      <c r="P83" s="403" t="s">
        <v>475</v>
      </c>
      <c r="Q83" s="406" t="s">
        <v>15902</v>
      </c>
      <c r="R83" s="166" t="str">
        <f ca="1">IF(ISERROR($V83),"",OFFSET('Smelter Look-up'!$C$4,$V83-4,0)&amp;"")</f>
        <v>Rand Refinery (Pty) Ltd.</v>
      </c>
      <c r="S83" s="165" t="str">
        <f t="shared" ca="1" si="11"/>
        <v>ZA</v>
      </c>
      <c r="T83" s="165" t="str">
        <f ca="1">IF(B83="","",IF(ISERROR(MATCH($J83,SorP!$B$1:$B$6261,0)),"",INDIRECT("'SorP'!$A$"&amp;MATCH($S83&amp;$J83,SorP!C:C,0))))</f>
        <v>ZA-GP</v>
      </c>
      <c r="U83" s="185"/>
      <c r="V83" s="209">
        <f>IF(C83="",NA(),IF(OR(C83="Smelter not listed",C83="Smelter not yet identified"),MATCH($B83&amp;$D83,'Smelter Look-up'!$J:$J,0),MATCH($B83&amp;$C83,'Smelter Look-up'!$J:$J,0)))</f>
        <v>241</v>
      </c>
      <c r="X83" s="210">
        <f t="shared" si="12"/>
        <v>0</v>
      </c>
      <c r="AB83" s="211" t="str">
        <f t="shared" si="13"/>
        <v>GoldRand Refinery (Pty) Ltd.</v>
      </c>
    </row>
    <row r="84" spans="1:28" s="210" customFormat="1" ht="20">
      <c r="A84" s="399" t="s">
        <v>16141</v>
      </c>
      <c r="B84" s="400" t="s">
        <v>1087</v>
      </c>
      <c r="C84" s="404" t="s">
        <v>1760</v>
      </c>
      <c r="D84" s="407" t="s">
        <v>16142</v>
      </c>
      <c r="E84" s="400" t="s">
        <v>15989</v>
      </c>
      <c r="F84" s="400" t="s">
        <v>16141</v>
      </c>
      <c r="G84" s="400" t="s">
        <v>15990</v>
      </c>
      <c r="H84" s="401"/>
      <c r="I84" s="402"/>
      <c r="J84" s="402"/>
      <c r="K84" s="405"/>
      <c r="L84" s="405"/>
      <c r="M84" s="405"/>
      <c r="N84" s="405"/>
      <c r="O84" s="405"/>
      <c r="P84" s="403"/>
      <c r="Q84" s="406"/>
      <c r="R84" s="166" t="str">
        <f ca="1">IF(ISERROR($V84),"",OFFSET('Smelter Look-up'!$C$4,$V84-4,0)&amp;"")</f>
        <v/>
      </c>
      <c r="S84" s="165" t="str">
        <f t="shared" ca="1" si="11"/>
        <v>Unknown</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si="12"/>
        <v>0</v>
      </c>
      <c r="AB84" s="211" t="str">
        <f t="shared" si="13"/>
        <v>GoldSmelter not listed</v>
      </c>
    </row>
    <row r="85" spans="1:28" s="210" customFormat="1" ht="54">
      <c r="A85" s="399" t="s">
        <v>696</v>
      </c>
      <c r="B85" s="400" t="s">
        <v>1087</v>
      </c>
      <c r="C85" s="404" t="s">
        <v>873</v>
      </c>
      <c r="D85" s="407" t="s">
        <v>873</v>
      </c>
      <c r="E85" s="400" t="s">
        <v>1055</v>
      </c>
      <c r="F85" s="400" t="s">
        <v>696</v>
      </c>
      <c r="G85" s="400" t="s">
        <v>12764</v>
      </c>
      <c r="H85" s="401">
        <v>0</v>
      </c>
      <c r="I85" s="402" t="s">
        <v>1585</v>
      </c>
      <c r="J85" s="402" t="s">
        <v>1549</v>
      </c>
      <c r="K85" s="405" t="s">
        <v>15903</v>
      </c>
      <c r="L85" s="405" t="s">
        <v>15903</v>
      </c>
      <c r="M85" s="405" t="s">
        <v>15912</v>
      </c>
      <c r="N85" s="405" t="s">
        <v>15913</v>
      </c>
      <c r="O85" s="405" t="s">
        <v>16143</v>
      </c>
      <c r="P85" s="403" t="s">
        <v>474</v>
      </c>
      <c r="Q85" s="406" t="s">
        <v>15902</v>
      </c>
      <c r="R85" s="166" t="str">
        <f ca="1">IF(ISERROR($V85),"",OFFSET('Smelter Look-up'!$C$4,$V85-4,0)&amp;"")</f>
        <v>Royal Canadian Mint</v>
      </c>
      <c r="S85" s="165" t="str">
        <f t="shared" ca="1" si="11"/>
        <v>CA</v>
      </c>
      <c r="T85" s="165" t="str">
        <f ca="1">IF(B85="","",IF(ISERROR(MATCH($J85,SorP!$B$1:$B$6261,0)),"",INDIRECT("'SorP'!$A$"&amp;MATCH($S85&amp;$J85,SorP!C:C,0))))</f>
        <v>CA-ON</v>
      </c>
      <c r="U85" s="185"/>
      <c r="V85" s="209">
        <f>IF(C85="",NA(),IF(OR(C85="Smelter not listed",C85="Smelter not yet identified"),MATCH($B85&amp;$D85,'Smelter Look-up'!$J:$J,0),MATCH($B85&amp;$C85,'Smelter Look-up'!$J:$J,0)))</f>
        <v>245</v>
      </c>
      <c r="X85" s="210">
        <f t="shared" si="12"/>
        <v>0</v>
      </c>
      <c r="AB85" s="211" t="str">
        <f t="shared" si="13"/>
        <v>GoldRoyal Canadian Mint</v>
      </c>
    </row>
    <row r="86" spans="1:28" s="210" customFormat="1" ht="40.5">
      <c r="A86" s="399" t="s">
        <v>697</v>
      </c>
      <c r="B86" s="400" t="s">
        <v>1087</v>
      </c>
      <c r="C86" s="404" t="s">
        <v>1121</v>
      </c>
      <c r="D86" s="407"/>
      <c r="E86" s="400" t="s">
        <v>2323</v>
      </c>
      <c r="F86" s="400" t="s">
        <v>697</v>
      </c>
      <c r="G86" s="400" t="s">
        <v>12764</v>
      </c>
      <c r="H86" s="401">
        <v>0</v>
      </c>
      <c r="I86" s="402" t="s">
        <v>1586</v>
      </c>
      <c r="J86" s="402" t="s">
        <v>1587</v>
      </c>
      <c r="K86" s="405"/>
      <c r="L86" s="405"/>
      <c r="M86" s="405"/>
      <c r="N86" s="405"/>
      <c r="O86" s="405" t="s">
        <v>16144</v>
      </c>
      <c r="P86" s="403"/>
      <c r="Q86" s="406" t="s">
        <v>15935</v>
      </c>
      <c r="R86" s="166" t="str">
        <f ca="1">IF(ISERROR($V86),"",OFFSET('Smelter Look-up'!$C$4,$V86-4,0)&amp;"")</f>
        <v>Sabin Metal Corp.</v>
      </c>
      <c r="S86" s="165" t="str">
        <f t="shared" ca="1" si="11"/>
        <v>US</v>
      </c>
      <c r="T86" s="165" t="str">
        <f ca="1">IF(B86="","",IF(ISERROR(MATCH($J86,SorP!$B$1:$B$6261,0)),"",INDIRECT("'SorP'!$A$"&amp;MATCH($S86&amp;$J86,SorP!C:C,0))))</f>
        <v>US-ND</v>
      </c>
      <c r="U86" s="185"/>
      <c r="V86" s="209">
        <f>IF(C86="",NA(),IF(OR(C86="Smelter not listed",C86="Smelter not yet identified"),MATCH($B86&amp;$D86,'Smelter Look-up'!$J:$J,0),MATCH($B86&amp;$C86,'Smelter Look-up'!$J:$J,0)))</f>
        <v>248</v>
      </c>
      <c r="X86" s="210">
        <f t="shared" si="12"/>
        <v>0</v>
      </c>
      <c r="AB86" s="211" t="str">
        <f t="shared" si="13"/>
        <v>GoldSabin Metal Corp.</v>
      </c>
    </row>
    <row r="87" spans="1:28" s="210" customFormat="1" ht="81">
      <c r="A87" s="399" t="s">
        <v>1361</v>
      </c>
      <c r="B87" s="400" t="s">
        <v>1087</v>
      </c>
      <c r="C87" s="404" t="s">
        <v>1360</v>
      </c>
      <c r="D87" s="407" t="s">
        <v>1360</v>
      </c>
      <c r="E87" s="400" t="s">
        <v>16145</v>
      </c>
      <c r="F87" s="400" t="s">
        <v>1361</v>
      </c>
      <c r="G87" s="400" t="s">
        <v>12764</v>
      </c>
      <c r="H87" s="401" t="s">
        <v>16146</v>
      </c>
      <c r="I87" s="402" t="s">
        <v>16147</v>
      </c>
      <c r="J87" s="402" t="s">
        <v>12412</v>
      </c>
      <c r="K87" s="405" t="s">
        <v>16148</v>
      </c>
      <c r="L87" s="405" t="s">
        <v>16149</v>
      </c>
      <c r="M87" s="405" t="s">
        <v>15954</v>
      </c>
      <c r="N87" s="405" t="s">
        <v>15969</v>
      </c>
      <c r="O87" s="405" t="s">
        <v>16150</v>
      </c>
      <c r="P87" s="403" t="s">
        <v>473</v>
      </c>
      <c r="Q87" s="406" t="s">
        <v>15902</v>
      </c>
      <c r="R87" s="166" t="str">
        <f ca="1">IF(ISERROR($V87),"",OFFSET('Smelter Look-up'!$C$4,$V87-4,0)&amp;"")</f>
        <v>Samduck Precious Metals</v>
      </c>
      <c r="S87" s="165" t="str">
        <f t="shared" ca="1" si="11"/>
        <v>KR</v>
      </c>
      <c r="T87" s="165" t="str">
        <f ca="1">IF(B87="","",IF(ISERROR(MATCH($J87,SorP!$B$1:$B$6261,0)),"",INDIRECT("'SorP'!$A$"&amp;MATCH($S87&amp;$J87,SorP!C:C,0))))</f>
        <v>KR-28</v>
      </c>
      <c r="U87" s="185"/>
      <c r="V87" s="209">
        <f>IF(C87="",NA(),IF(OR(C87="Smelter not listed",C87="Smelter not yet identified"),MATCH($B87&amp;$D87,'Smelter Look-up'!$J:$J,0),MATCH($B87&amp;$C87,'Smelter Look-up'!$J:$J,0)))</f>
        <v>255</v>
      </c>
      <c r="X87" s="210">
        <f t="shared" si="12"/>
        <v>0</v>
      </c>
      <c r="AB87" s="211" t="str">
        <f t="shared" si="13"/>
        <v>GoldSamduck Precious Metals</v>
      </c>
    </row>
    <row r="88" spans="1:28" s="210" customFormat="1" ht="40.5">
      <c r="A88" s="399" t="s">
        <v>698</v>
      </c>
      <c r="B88" s="400" t="s">
        <v>1087</v>
      </c>
      <c r="C88" s="404" t="s">
        <v>2334</v>
      </c>
      <c r="D88" s="407"/>
      <c r="E88" s="400" t="s">
        <v>1069</v>
      </c>
      <c r="F88" s="400" t="s">
        <v>698</v>
      </c>
      <c r="G88" s="400" t="s">
        <v>12764</v>
      </c>
      <c r="H88" s="401">
        <v>0</v>
      </c>
      <c r="I88" s="402" t="s">
        <v>16151</v>
      </c>
      <c r="J88" s="402" t="s">
        <v>12418</v>
      </c>
      <c r="K88" s="405"/>
      <c r="L88" s="405"/>
      <c r="M88" s="405"/>
      <c r="N88" s="405"/>
      <c r="O88" s="405" t="s">
        <v>16152</v>
      </c>
      <c r="P88" s="403"/>
      <c r="Q88" s="406" t="s">
        <v>15935</v>
      </c>
      <c r="R88" s="166" t="str">
        <f ca="1">IF(ISERROR($V88),"",OFFSET('Smelter Look-up'!$C$4,$V88-4,0)&amp;"")</f>
        <v>Samwon Metals Corp.</v>
      </c>
      <c r="S88" s="165" t="str">
        <f t="shared" ca="1" si="11"/>
        <v>KR</v>
      </c>
      <c r="T88" s="165" t="str">
        <f ca="1">IF(B88="","",IF(ISERROR(MATCH($J88,SorP!$B$1:$B$6261,0)),"",INDIRECT("'SorP'!$A$"&amp;MATCH($S88&amp;$J88,SorP!C:C,0))))</f>
        <v>KR-48</v>
      </c>
      <c r="U88" s="185"/>
      <c r="V88" s="209">
        <f>IF(C88="",NA(),IF(OR(C88="Smelter not listed",C88="Smelter not yet identified"),MATCH($B88&amp;$D88,'Smelter Look-up'!$J:$J,0),MATCH($B88&amp;$C88,'Smelter Look-up'!$J:$J,0)))</f>
        <v>256</v>
      </c>
      <c r="X88" s="210">
        <f t="shared" si="12"/>
        <v>0</v>
      </c>
      <c r="AB88" s="211" t="str">
        <f t="shared" si="13"/>
        <v>GoldSamwon Metals Corp.</v>
      </c>
    </row>
    <row r="89" spans="1:28" s="210" customFormat="1" ht="189">
      <c r="A89" s="399" t="s">
        <v>699</v>
      </c>
      <c r="B89" s="400" t="s">
        <v>1087</v>
      </c>
      <c r="C89" s="404" t="s">
        <v>11984</v>
      </c>
      <c r="D89" s="407" t="s">
        <v>11984</v>
      </c>
      <c r="E89" s="400" t="s">
        <v>1060</v>
      </c>
      <c r="F89" s="400" t="s">
        <v>699</v>
      </c>
      <c r="G89" s="400" t="s">
        <v>12764</v>
      </c>
      <c r="H89" s="401">
        <v>0</v>
      </c>
      <c r="I89" s="402" t="s">
        <v>1590</v>
      </c>
      <c r="J89" s="402" t="s">
        <v>4544</v>
      </c>
      <c r="K89" s="405" t="s">
        <v>16153</v>
      </c>
      <c r="L89" s="405" t="s">
        <v>16154</v>
      </c>
      <c r="M89" s="405" t="s">
        <v>15939</v>
      </c>
      <c r="N89" s="405" t="s">
        <v>16155</v>
      </c>
      <c r="O89" s="405" t="s">
        <v>16156</v>
      </c>
      <c r="P89" s="403" t="s">
        <v>475</v>
      </c>
      <c r="Q89" s="406" t="s">
        <v>15902</v>
      </c>
      <c r="R89" s="166" t="str">
        <f ca="1">IF(ISERROR($V89),"",OFFSET('Smelter Look-up'!$C$4,$V89-4,0)&amp;"")</f>
        <v>SEMPSA Joyeria Plateria S.A.</v>
      </c>
      <c r="S89" s="165" t="str">
        <f t="shared" ca="1" si="11"/>
        <v>ES</v>
      </c>
      <c r="T89" s="165" t="str">
        <f ca="1">IF(B89="","",IF(ISERROR(MATCH($J89,SorP!$B$1:$B$6261,0)),"",INDIRECT("'SorP'!$A$"&amp;MATCH($S89&amp;$J89,SorP!C:C,0))))</f>
        <v>ES-MD</v>
      </c>
      <c r="U89" s="185"/>
      <c r="V89" s="209">
        <f>IF(C89="",NA(),IF(OR(C89="Smelter not listed",C89="Smelter not yet identified"),MATCH($B89&amp;$D89,'Smelter Look-up'!$J:$J,0),MATCH($B89&amp;$C89,'Smelter Look-up'!$J:$J,0)))</f>
        <v>258</v>
      </c>
      <c r="X89" s="210">
        <f t="shared" si="12"/>
        <v>0</v>
      </c>
      <c r="AB89" s="211" t="str">
        <f t="shared" si="13"/>
        <v>GoldSEMPSA Joyeria Plateria S.A.</v>
      </c>
    </row>
    <row r="90" spans="1:28" s="210" customFormat="1" ht="27">
      <c r="A90" s="399" t="s">
        <v>16157</v>
      </c>
      <c r="B90" s="400" t="s">
        <v>1087</v>
      </c>
      <c r="C90" s="404" t="s">
        <v>1760</v>
      </c>
      <c r="D90" s="407" t="s">
        <v>16158</v>
      </c>
      <c r="E90" s="400" t="s">
        <v>1058</v>
      </c>
      <c r="F90" s="400" t="s">
        <v>16157</v>
      </c>
      <c r="G90" s="400" t="s">
        <v>12764</v>
      </c>
      <c r="H90" s="401"/>
      <c r="I90" s="402"/>
      <c r="J90" s="402"/>
      <c r="K90" s="405"/>
      <c r="L90" s="405"/>
      <c r="M90" s="405"/>
      <c r="N90" s="405"/>
      <c r="O90" s="405"/>
      <c r="P90" s="403"/>
      <c r="Q90" s="406"/>
      <c r="R90" s="166" t="str">
        <f ca="1">IF(ISERROR($V90),"",OFFSET('Smelter Look-up'!$C$4,$V90-4,0)&amp;"")</f>
        <v/>
      </c>
      <c r="S90" s="165" t="str">
        <f t="shared" ca="1" si="11"/>
        <v>CN</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si="12"/>
        <v>0</v>
      </c>
      <c r="AB90" s="211" t="str">
        <f t="shared" si="13"/>
        <v>GoldSmelter not listed</v>
      </c>
    </row>
    <row r="91" spans="1:28" s="210" customFormat="1" ht="20">
      <c r="A91" s="399" t="s">
        <v>16159</v>
      </c>
      <c r="B91" s="400" t="s">
        <v>1087</v>
      </c>
      <c r="C91" s="404" t="s">
        <v>1760</v>
      </c>
      <c r="D91" s="407" t="s">
        <v>16160</v>
      </c>
      <c r="E91" s="400" t="s">
        <v>15989</v>
      </c>
      <c r="F91" s="400" t="s">
        <v>16159</v>
      </c>
      <c r="G91" s="400" t="s">
        <v>15990</v>
      </c>
      <c r="H91" s="401"/>
      <c r="I91" s="402"/>
      <c r="J91" s="402"/>
      <c r="K91" s="405"/>
      <c r="L91" s="405"/>
      <c r="M91" s="405"/>
      <c r="N91" s="405"/>
      <c r="O91" s="405"/>
      <c r="P91" s="403"/>
      <c r="Q91" s="406"/>
      <c r="R91" s="166" t="str">
        <f ca="1">IF(ISERROR($V91),"",OFFSET('Smelter Look-up'!$C$4,$V91-4,0)&amp;"")</f>
        <v/>
      </c>
      <c r="S91" s="165" t="str">
        <f t="shared" ca="1" si="11"/>
        <v>Unknown</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si="12"/>
        <v>0</v>
      </c>
      <c r="AB91" s="211" t="str">
        <f t="shared" si="13"/>
        <v>GoldSmelter not listed</v>
      </c>
    </row>
    <row r="92" spans="1:28" s="210" customFormat="1" ht="27">
      <c r="A92" s="399" t="s">
        <v>16161</v>
      </c>
      <c r="B92" s="400" t="s">
        <v>1087</v>
      </c>
      <c r="C92" s="404" t="s">
        <v>1760</v>
      </c>
      <c r="D92" s="407" t="s">
        <v>16162</v>
      </c>
      <c r="E92" s="400" t="s">
        <v>1058</v>
      </c>
      <c r="F92" s="400" t="s">
        <v>16161</v>
      </c>
      <c r="G92" s="400" t="s">
        <v>12764</v>
      </c>
      <c r="H92" s="401"/>
      <c r="I92" s="402"/>
      <c r="J92" s="402"/>
      <c r="K92" s="405"/>
      <c r="L92" s="405"/>
      <c r="M92" s="405"/>
      <c r="N92" s="405"/>
      <c r="O92" s="405"/>
      <c r="P92" s="403"/>
      <c r="Q92" s="406"/>
      <c r="R92" s="166" t="str">
        <f ca="1">IF(ISERROR($V92),"",OFFSET('Smelter Look-up'!$C$4,$V92-4,0)&amp;"")</f>
        <v/>
      </c>
      <c r="S92" s="165" t="str">
        <f t="shared" ca="1" si="11"/>
        <v>CN</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si="12"/>
        <v>0</v>
      </c>
      <c r="AB92" s="211" t="str">
        <f t="shared" si="13"/>
        <v>GoldSmelter not listed</v>
      </c>
    </row>
    <row r="93" spans="1:28" s="210" customFormat="1" ht="20">
      <c r="A93" s="399" t="s">
        <v>16163</v>
      </c>
      <c r="B93" s="400" t="s">
        <v>1087</v>
      </c>
      <c r="C93" s="404" t="s">
        <v>1760</v>
      </c>
      <c r="D93" s="407" t="s">
        <v>16164</v>
      </c>
      <c r="E93" s="400" t="s">
        <v>15989</v>
      </c>
      <c r="F93" s="400" t="s">
        <v>16163</v>
      </c>
      <c r="G93" s="400" t="s">
        <v>12764</v>
      </c>
      <c r="H93" s="401"/>
      <c r="I93" s="402"/>
      <c r="J93" s="402"/>
      <c r="K93" s="405"/>
      <c r="L93" s="405"/>
      <c r="M93" s="405"/>
      <c r="N93" s="405"/>
      <c r="O93" s="405"/>
      <c r="P93" s="403"/>
      <c r="Q93" s="406"/>
      <c r="R93" s="166" t="str">
        <f ca="1">IF(ISERROR($V93),"",OFFSET('Smelter Look-up'!$C$4,$V93-4,0)&amp;"")</f>
        <v/>
      </c>
      <c r="S93" s="165" t="str">
        <f t="shared" ca="1" si="11"/>
        <v>Unknown</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si="12"/>
        <v>0</v>
      </c>
      <c r="AB93" s="211" t="str">
        <f t="shared" si="13"/>
        <v>GoldSmelter not listed</v>
      </c>
    </row>
    <row r="94" spans="1:28" s="210" customFormat="1" ht="27">
      <c r="A94" s="399" t="s">
        <v>1593</v>
      </c>
      <c r="B94" s="400" t="s">
        <v>1087</v>
      </c>
      <c r="C94" s="404" t="s">
        <v>1592</v>
      </c>
      <c r="D94" s="407"/>
      <c r="E94" s="400" t="s">
        <v>1058</v>
      </c>
      <c r="F94" s="400" t="s">
        <v>1593</v>
      </c>
      <c r="G94" s="400" t="s">
        <v>12764</v>
      </c>
      <c r="H94" s="401">
        <v>0</v>
      </c>
      <c r="I94" s="402" t="s">
        <v>1594</v>
      </c>
      <c r="J94" s="402" t="s">
        <v>13118</v>
      </c>
      <c r="K94" s="405"/>
      <c r="L94" s="405"/>
      <c r="M94" s="405"/>
      <c r="N94" s="405"/>
      <c r="O94" s="405" t="s">
        <v>16165</v>
      </c>
      <c r="P94" s="403"/>
      <c r="Q94" s="406" t="s">
        <v>15935</v>
      </c>
      <c r="R94" s="166" t="str">
        <f ca="1">IF(ISERROR($V94),"",OFFSET('Smelter Look-up'!$C$4,$V94-4,0)&amp;"")</f>
        <v>Shandong Tiancheng Biological Gold Industrial Co., Ltd.</v>
      </c>
      <c r="S94" s="165" t="str">
        <f t="shared" ca="1" si="11"/>
        <v>CN</v>
      </c>
      <c r="T94" s="165" t="str">
        <f ca="1">IF(B94="","",IF(ISERROR(MATCH($J94,SorP!$B$1:$B$6261,0)),"",INDIRECT("'SorP'!$A$"&amp;MATCH($S94&amp;$J94,SorP!C:C,0))))</f>
        <v>CN-SD</v>
      </c>
      <c r="U94" s="185"/>
      <c r="V94" s="209">
        <f>IF(C94="",NA(),IF(OR(C94="Smelter not listed",C94="Smelter not yet identified"),MATCH($B94&amp;$D94,'Smelter Look-up'!$J:$J,0),MATCH($B94&amp;$C94,'Smelter Look-up'!$J:$J,0)))</f>
        <v>268</v>
      </c>
      <c r="X94" s="210">
        <f t="shared" si="12"/>
        <v>0</v>
      </c>
      <c r="AB94" s="211" t="str">
        <f t="shared" si="13"/>
        <v>GoldShandong Tiancheng Biological Gold Industrial Co., Ltd.</v>
      </c>
    </row>
    <row r="95" spans="1:28" s="210" customFormat="1" ht="108">
      <c r="A95" s="399" t="s">
        <v>700</v>
      </c>
      <c r="B95" s="400" t="s">
        <v>1087</v>
      </c>
      <c r="C95" s="404" t="s">
        <v>2067</v>
      </c>
      <c r="D95" s="407" t="s">
        <v>2067</v>
      </c>
      <c r="E95" s="400" t="s">
        <v>1058</v>
      </c>
      <c r="F95" s="400" t="s">
        <v>700</v>
      </c>
      <c r="G95" s="400" t="s">
        <v>12764</v>
      </c>
      <c r="H95" s="401">
        <v>0</v>
      </c>
      <c r="I95" s="402" t="s">
        <v>1534</v>
      </c>
      <c r="J95" s="402" t="s">
        <v>13118</v>
      </c>
      <c r="K95" s="405" t="s">
        <v>16166</v>
      </c>
      <c r="L95" s="405" t="s">
        <v>16167</v>
      </c>
      <c r="M95" s="405" t="s">
        <v>15954</v>
      </c>
      <c r="N95" s="405" t="s">
        <v>16168</v>
      </c>
      <c r="O95" s="405" t="s">
        <v>16169</v>
      </c>
      <c r="P95" s="403" t="s">
        <v>474</v>
      </c>
      <c r="Q95" s="406" t="s">
        <v>16170</v>
      </c>
      <c r="R95" s="166" t="str">
        <f ca="1">IF(ISERROR($V95),"",OFFSET('Smelter Look-up'!$C$4,$V95-4,0)&amp;"")</f>
        <v>Shandong Zhaojin Gold &amp; Silver Refinery Co., Ltd.</v>
      </c>
      <c r="S95" s="165" t="str">
        <f t="shared" ca="1" si="11"/>
        <v>CN</v>
      </c>
      <c r="T95" s="165" t="str">
        <f ca="1">IF(B95="","",IF(ISERROR(MATCH($J95,SorP!$B$1:$B$6261,0)),"",INDIRECT("'SorP'!$A$"&amp;MATCH($S95&amp;$J95,SorP!C:C,0))))</f>
        <v>CN-SD</v>
      </c>
      <c r="U95" s="185"/>
      <c r="V95" s="209">
        <f>IF(C95="",NA(),IF(OR(C95="Smelter not listed",C95="Smelter not yet identified"),MATCH($B95&amp;$D95,'Smelter Look-up'!$J:$J,0),MATCH($B95&amp;$C95,'Smelter Look-up'!$J:$J,0)))</f>
        <v>269</v>
      </c>
      <c r="X95" s="210">
        <f t="shared" si="12"/>
        <v>0</v>
      </c>
      <c r="AB95" s="211" t="str">
        <f t="shared" si="13"/>
        <v>GoldShandong Zhaojin Gold &amp; Silver Refinery Co., Ltd.</v>
      </c>
    </row>
    <row r="96" spans="1:28" s="210" customFormat="1" ht="27">
      <c r="A96" s="399" t="s">
        <v>16171</v>
      </c>
      <c r="B96" s="400" t="s">
        <v>1087</v>
      </c>
      <c r="C96" s="404" t="s">
        <v>1760</v>
      </c>
      <c r="D96" s="407" t="s">
        <v>16172</v>
      </c>
      <c r="E96" s="400" t="s">
        <v>1058</v>
      </c>
      <c r="F96" s="400" t="s">
        <v>16171</v>
      </c>
      <c r="G96" s="400" t="s">
        <v>12764</v>
      </c>
      <c r="H96" s="401"/>
      <c r="I96" s="402"/>
      <c r="J96" s="402"/>
      <c r="K96" s="405"/>
      <c r="L96" s="405"/>
      <c r="M96" s="405"/>
      <c r="N96" s="405"/>
      <c r="O96" s="405"/>
      <c r="P96" s="403"/>
      <c r="Q96" s="406"/>
      <c r="R96" s="166" t="str">
        <f ca="1">IF(ISERROR($V96),"",OFFSET('Smelter Look-up'!$C$4,$V96-4,0)&amp;"")</f>
        <v/>
      </c>
      <c r="S96" s="165" t="str">
        <f t="shared" ref="S96:S125" ca="1" si="14">IF(B96="","",IF(ISERROR(MATCH($E96,CL,0)),"Unknown",INDIRECT("'C'!$A$"&amp;MATCH($E96,CL,0)+1)))</f>
        <v>CN</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ref="X96:X125" si="15">IF(AND(C96="Smelter not listed",OR(LEN(D96)=0,LEN(E96)=0)),1,0)</f>
        <v>0</v>
      </c>
      <c r="AB96" s="211" t="str">
        <f t="shared" ref="AB96:AB125" si="16">B96&amp;C96</f>
        <v>GoldSmelter not listed</v>
      </c>
    </row>
    <row r="97" spans="1:28" s="210" customFormat="1" ht="27">
      <c r="A97" s="399" t="s">
        <v>1345</v>
      </c>
      <c r="B97" s="400" t="s">
        <v>1087</v>
      </c>
      <c r="C97" s="404" t="s">
        <v>2068</v>
      </c>
      <c r="D97" s="407" t="s">
        <v>2068</v>
      </c>
      <c r="E97" s="400" t="s">
        <v>1058</v>
      </c>
      <c r="F97" s="400" t="s">
        <v>1345</v>
      </c>
      <c r="G97" s="400" t="s">
        <v>12764</v>
      </c>
      <c r="H97" s="401">
        <v>0</v>
      </c>
      <c r="I97" s="402" t="s">
        <v>1598</v>
      </c>
      <c r="J97" s="402" t="s">
        <v>13124</v>
      </c>
      <c r="K97" s="405" t="s">
        <v>16173</v>
      </c>
      <c r="L97" s="405" t="s">
        <v>16174</v>
      </c>
      <c r="M97" s="405" t="s">
        <v>15968</v>
      </c>
      <c r="N97" s="405" t="s">
        <v>15910</v>
      </c>
      <c r="O97" s="405" t="s">
        <v>475</v>
      </c>
      <c r="P97" s="403" t="s">
        <v>475</v>
      </c>
      <c r="Q97" s="406" t="s">
        <v>15902</v>
      </c>
      <c r="R97" s="166" t="str">
        <f ca="1">IF(ISERROR($V97),"",OFFSET('Smelter Look-up'!$C$4,$V97-4,0)&amp;"")</f>
        <v>Sichuan Tianze Precious Metals Co., Ltd.</v>
      </c>
      <c r="S97" s="165" t="str">
        <f t="shared" ca="1" si="14"/>
        <v>CN</v>
      </c>
      <c r="T97" s="165" t="str">
        <f ca="1">IF(B97="","",IF(ISERROR(MATCH($J97,SorP!$B$1:$B$6261,0)),"",INDIRECT("'SorP'!$A$"&amp;MATCH($S97&amp;$J97,SorP!C:C,0))))</f>
        <v>CN-SC</v>
      </c>
      <c r="U97" s="185"/>
      <c r="V97" s="209">
        <f>IF(C97="",NA(),IF(OR(C97="Smelter not listed",C97="Smelter not yet identified"),MATCH($B97&amp;$D97,'Smelter Look-up'!$J:$J,0),MATCH($B97&amp;$C97,'Smelter Look-up'!$J:$J,0)))</f>
        <v>277</v>
      </c>
      <c r="X97" s="210">
        <f t="shared" si="15"/>
        <v>0</v>
      </c>
      <c r="AB97" s="211" t="str">
        <f t="shared" si="16"/>
        <v>GoldSichuan Tianze Precious Metals Co., Ltd.</v>
      </c>
    </row>
    <row r="98" spans="1:28" s="210" customFormat="1" ht="40.5">
      <c r="A98" s="399" t="s">
        <v>16175</v>
      </c>
      <c r="B98" s="400" t="s">
        <v>1087</v>
      </c>
      <c r="C98" s="404" t="s">
        <v>1760</v>
      </c>
      <c r="D98" s="407" t="s">
        <v>16176</v>
      </c>
      <c r="E98" s="400" t="s">
        <v>1058</v>
      </c>
      <c r="F98" s="400" t="s">
        <v>16175</v>
      </c>
      <c r="G98" s="400" t="s">
        <v>12764</v>
      </c>
      <c r="H98" s="401"/>
      <c r="I98" s="402"/>
      <c r="J98" s="402"/>
      <c r="K98" s="405"/>
      <c r="L98" s="405"/>
      <c r="M98" s="405"/>
      <c r="N98" s="405"/>
      <c r="O98" s="405"/>
      <c r="P98" s="403"/>
      <c r="Q98" s="406"/>
      <c r="R98" s="166" t="str">
        <f ca="1">IF(ISERROR($V98),"",OFFSET('Smelter Look-up'!$C$4,$V98-4,0)&amp;"")</f>
        <v/>
      </c>
      <c r="S98" s="165" t="str">
        <f t="shared" ca="1" si="14"/>
        <v>CN</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si="15"/>
        <v>0</v>
      </c>
      <c r="AB98" s="211" t="str">
        <f t="shared" si="16"/>
        <v>GoldSmelter not listed</v>
      </c>
    </row>
    <row r="99" spans="1:28" s="210" customFormat="1" ht="202.5">
      <c r="A99" s="399" t="s">
        <v>702</v>
      </c>
      <c r="B99" s="400" t="s">
        <v>1087</v>
      </c>
      <c r="C99" s="404" t="s">
        <v>875</v>
      </c>
      <c r="D99" s="407" t="s">
        <v>875</v>
      </c>
      <c r="E99" s="400" t="s">
        <v>2322</v>
      </c>
      <c r="F99" s="400" t="s">
        <v>702</v>
      </c>
      <c r="G99" s="400" t="s">
        <v>12764</v>
      </c>
      <c r="H99" s="401">
        <v>0</v>
      </c>
      <c r="I99" s="402" t="s">
        <v>1600</v>
      </c>
      <c r="J99" s="402" t="s">
        <v>11071</v>
      </c>
      <c r="K99" s="405" t="s">
        <v>16177</v>
      </c>
      <c r="L99" s="405" t="s">
        <v>16178</v>
      </c>
      <c r="M99" s="405" t="s">
        <v>16179</v>
      </c>
      <c r="N99" s="405" t="s">
        <v>16180</v>
      </c>
      <c r="O99" s="405" t="s">
        <v>16181</v>
      </c>
      <c r="P99" s="403" t="s">
        <v>474</v>
      </c>
      <c r="Q99" s="406" t="s">
        <v>15902</v>
      </c>
      <c r="R99" s="166" t="str">
        <f ca="1">IF(ISERROR($V99),"",OFFSET('Smelter Look-up'!$C$4,$V99-4,0)&amp;"")</f>
        <v>Solar Applied Materials Technology Corp.</v>
      </c>
      <c r="S99" s="165" t="str">
        <f t="shared" ca="1" si="14"/>
        <v>TW</v>
      </c>
      <c r="T99" s="165" t="str">
        <f ca="1">IF(B99="","",IF(ISERROR(MATCH($J99,SorP!$B$1:$B$6261,0)),"",INDIRECT("'SorP'!$A$"&amp;MATCH($S99&amp;$J99,SorP!C:C,0))))</f>
        <v>TW-TNN</v>
      </c>
      <c r="U99" s="185"/>
      <c r="V99" s="209">
        <f>IF(C99="",NA(),IF(OR(C99="Smelter not listed",C99="Smelter not yet identified"),MATCH($B99&amp;$D99,'Smelter Look-up'!$J:$J,0),MATCH($B99&amp;$C99,'Smelter Look-up'!$J:$J,0)))</f>
        <v>282</v>
      </c>
      <c r="X99" s="210">
        <f t="shared" si="15"/>
        <v>0</v>
      </c>
      <c r="AB99" s="211" t="str">
        <f t="shared" si="16"/>
        <v>GoldSolar Applied Materials Technology Corp.</v>
      </c>
    </row>
    <row r="100" spans="1:28" s="210" customFormat="1" ht="81">
      <c r="A100" s="399" t="s">
        <v>703</v>
      </c>
      <c r="B100" s="400" t="s">
        <v>1087</v>
      </c>
      <c r="C100" s="404" t="s">
        <v>54</v>
      </c>
      <c r="D100" s="407" t="s">
        <v>54</v>
      </c>
      <c r="E100" s="400" t="s">
        <v>1066</v>
      </c>
      <c r="F100" s="400" t="s">
        <v>703</v>
      </c>
      <c r="G100" s="400" t="s">
        <v>12764</v>
      </c>
      <c r="H100" s="401">
        <v>0</v>
      </c>
      <c r="I100" s="402" t="s">
        <v>16182</v>
      </c>
      <c r="J100" s="402" t="s">
        <v>2118</v>
      </c>
      <c r="K100" s="405" t="s">
        <v>16183</v>
      </c>
      <c r="L100" s="405" t="s">
        <v>16184</v>
      </c>
      <c r="M100" s="405" t="s">
        <v>16104</v>
      </c>
      <c r="N100" s="405" t="s">
        <v>15925</v>
      </c>
      <c r="O100" s="405" t="s">
        <v>16185</v>
      </c>
      <c r="P100" s="403" t="s">
        <v>473</v>
      </c>
      <c r="Q100" s="406" t="s">
        <v>15902</v>
      </c>
      <c r="R100" s="166" t="str">
        <f ca="1">IF(ISERROR($V100),"",OFFSET('Smelter Look-up'!$C$4,$V100-4,0)&amp;"")</f>
        <v>Sumitomo Metal Mining Co., Ltd.</v>
      </c>
      <c r="S100" s="165" t="str">
        <f t="shared" ca="1" si="14"/>
        <v>JP</v>
      </c>
      <c r="T100" s="165" t="str">
        <f ca="1">IF(B100="","",IF(ISERROR(MATCH($J100,SorP!$B$1:$B$6261,0)),"",INDIRECT("'SorP'!$A$"&amp;MATCH($S100&amp;$J100,SorP!C:C,0))))</f>
        <v>JP-38</v>
      </c>
      <c r="U100" s="185"/>
      <c r="V100" s="209">
        <f>IF(C100="",NA(),IF(OR(C100="Smelter not listed",C100="Smelter not yet identified"),MATCH($B100&amp;$D100,'Smelter Look-up'!$J:$J,0),MATCH($B100&amp;$C100,'Smelter Look-up'!$J:$J,0)))</f>
        <v>290</v>
      </c>
      <c r="X100" s="210">
        <f t="shared" si="15"/>
        <v>0</v>
      </c>
      <c r="AB100" s="211" t="str">
        <f t="shared" si="16"/>
        <v>GoldSumitomo Metal Mining Co., Ltd.</v>
      </c>
    </row>
    <row r="101" spans="1:28" s="210" customFormat="1" ht="27">
      <c r="A101" s="399" t="s">
        <v>14859</v>
      </c>
      <c r="B101" s="400" t="s">
        <v>1087</v>
      </c>
      <c r="C101" s="404" t="s">
        <v>14858</v>
      </c>
      <c r="D101" s="407" t="s">
        <v>14858</v>
      </c>
      <c r="E101" s="400" t="s">
        <v>2322</v>
      </c>
      <c r="F101" s="400" t="s">
        <v>14859</v>
      </c>
      <c r="G101" s="400" t="s">
        <v>12764</v>
      </c>
      <c r="H101" s="401">
        <v>0</v>
      </c>
      <c r="I101" s="402" t="s">
        <v>1630</v>
      </c>
      <c r="J101" s="402" t="s">
        <v>1630</v>
      </c>
      <c r="K101" s="405"/>
      <c r="L101" s="405"/>
      <c r="M101" s="405"/>
      <c r="N101" s="405"/>
      <c r="O101" s="405" t="s">
        <v>16186</v>
      </c>
      <c r="P101" s="403"/>
      <c r="Q101" s="406" t="s">
        <v>15935</v>
      </c>
      <c r="R101" s="166" t="str">
        <f ca="1">IF(ISERROR($V101),"",OFFSET('Smelter Look-up'!$C$4,$V101-4,0)&amp;"")</f>
        <v>Super Dragon Technology Co., Ltd.</v>
      </c>
      <c r="S101" s="165" t="str">
        <f t="shared" ca="1" si="14"/>
        <v>TW</v>
      </c>
      <c r="T101" s="165" t="str">
        <f ca="1">IF(B101="","",IF(ISERROR(MATCH($J101,SorP!$B$1:$B$6261,0)),"",INDIRECT("'SorP'!$A$"&amp;MATCH($S101&amp;$J101,SorP!C:C,0))))</f>
        <v>TW-TAO</v>
      </c>
      <c r="U101" s="185"/>
      <c r="V101" s="209">
        <f>IF(C101="",NA(),IF(OR(C101="Smelter not listed",C101="Smelter not yet identified"),MATCH($B101&amp;$D101,'Smelter Look-up'!$J:$J,0),MATCH($B101&amp;$C101,'Smelter Look-up'!$J:$J,0)))</f>
        <v>293</v>
      </c>
      <c r="X101" s="210">
        <f t="shared" si="15"/>
        <v>0</v>
      </c>
      <c r="AB101" s="211" t="str">
        <f t="shared" si="16"/>
        <v>GoldSuper Dragon Technology Co., Ltd.</v>
      </c>
    </row>
    <row r="102" spans="1:28" s="210" customFormat="1" ht="20">
      <c r="A102" s="399" t="s">
        <v>16187</v>
      </c>
      <c r="B102" s="400" t="s">
        <v>1087</v>
      </c>
      <c r="C102" s="404" t="s">
        <v>1760</v>
      </c>
      <c r="D102" s="407" t="s">
        <v>16188</v>
      </c>
      <c r="E102" s="400" t="s">
        <v>15989</v>
      </c>
      <c r="F102" s="400" t="s">
        <v>16187</v>
      </c>
      <c r="G102" s="400" t="s">
        <v>12764</v>
      </c>
      <c r="H102" s="401"/>
      <c r="I102" s="402"/>
      <c r="J102" s="402"/>
      <c r="K102" s="405"/>
      <c r="L102" s="405"/>
      <c r="M102" s="405"/>
      <c r="N102" s="405"/>
      <c r="O102" s="405"/>
      <c r="P102" s="403"/>
      <c r="Q102" s="406"/>
      <c r="R102" s="166" t="str">
        <f ca="1">IF(ISERROR($V102),"",OFFSET('Smelter Look-up'!$C$4,$V102-4,0)&amp;"")</f>
        <v/>
      </c>
      <c r="S102" s="165" t="str">
        <f t="shared" ca="1" si="14"/>
        <v>Unknown</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si="15"/>
        <v>0</v>
      </c>
      <c r="AB102" s="211" t="str">
        <f t="shared" si="16"/>
        <v>GoldSmelter not listed</v>
      </c>
    </row>
    <row r="103" spans="1:28" s="210" customFormat="1" ht="81">
      <c r="A103" s="399" t="s">
        <v>704</v>
      </c>
      <c r="B103" s="400" t="s">
        <v>1087</v>
      </c>
      <c r="C103" s="404" t="s">
        <v>1187</v>
      </c>
      <c r="D103" s="407" t="s">
        <v>1187</v>
      </c>
      <c r="E103" s="400" t="s">
        <v>1066</v>
      </c>
      <c r="F103" s="400" t="s">
        <v>704</v>
      </c>
      <c r="G103" s="400" t="s">
        <v>12764</v>
      </c>
      <c r="H103" s="401">
        <v>0</v>
      </c>
      <c r="I103" s="402" t="s">
        <v>16189</v>
      </c>
      <c r="J103" s="402" t="s">
        <v>1601</v>
      </c>
      <c r="K103" s="405" t="s">
        <v>16190</v>
      </c>
      <c r="L103" s="405" t="s">
        <v>16191</v>
      </c>
      <c r="M103" s="405" t="s">
        <v>16192</v>
      </c>
      <c r="N103" s="405" t="s">
        <v>16193</v>
      </c>
      <c r="O103" s="405" t="s">
        <v>16194</v>
      </c>
      <c r="P103" s="403" t="s">
        <v>473</v>
      </c>
      <c r="Q103" s="406" t="s">
        <v>15902</v>
      </c>
      <c r="R103" s="166" t="str">
        <f ca="1">IF(ISERROR($V103),"",OFFSET('Smelter Look-up'!$C$4,$V103-4,0)&amp;"")</f>
        <v>Tanaka Kikinzoku Kogyo K.K.</v>
      </c>
      <c r="S103" s="165" t="str">
        <f t="shared" ca="1" si="14"/>
        <v>JP</v>
      </c>
      <c r="T103" s="165" t="str">
        <f ca="1">IF(B103="","",IF(ISERROR(MATCH($J103,SorP!$B$1:$B$6261,0)),"",INDIRECT("'SorP'!$A$"&amp;MATCH($S103&amp;$J103,SorP!C:C,0))))</f>
        <v>JP-14</v>
      </c>
      <c r="U103" s="185"/>
      <c r="V103" s="209">
        <f>IF(C103="",NA(),IF(OR(C103="Smelter not listed",C103="Smelter not yet identified"),MATCH($B103&amp;$D103,'Smelter Look-up'!$J:$J,0),MATCH($B103&amp;$C103,'Smelter Look-up'!$J:$J,0)))</f>
        <v>303</v>
      </c>
      <c r="X103" s="210">
        <f t="shared" si="15"/>
        <v>0</v>
      </c>
      <c r="AB103" s="211" t="str">
        <f t="shared" si="16"/>
        <v>GoldTanaka Kikinzoku Kogyo K.K.</v>
      </c>
    </row>
    <row r="104" spans="1:28" s="210" customFormat="1" ht="27">
      <c r="A104" s="399" t="s">
        <v>705</v>
      </c>
      <c r="B104" s="400" t="s">
        <v>1087</v>
      </c>
      <c r="C104" s="404" t="s">
        <v>2122</v>
      </c>
      <c r="D104" s="407" t="s">
        <v>2122</v>
      </c>
      <c r="E104" s="400" t="s">
        <v>1058</v>
      </c>
      <c r="F104" s="400" t="s">
        <v>705</v>
      </c>
      <c r="G104" s="400" t="s">
        <v>12764</v>
      </c>
      <c r="H104" s="401">
        <v>0</v>
      </c>
      <c r="I104" s="402" t="s">
        <v>1598</v>
      </c>
      <c r="J104" s="402" t="s">
        <v>13124</v>
      </c>
      <c r="K104" s="405"/>
      <c r="L104" s="405"/>
      <c r="M104" s="405"/>
      <c r="N104" s="405"/>
      <c r="O104" s="405" t="s">
        <v>16195</v>
      </c>
      <c r="P104" s="403"/>
      <c r="Q104" s="406" t="s">
        <v>15935</v>
      </c>
      <c r="R104" s="166" t="str">
        <f ca="1">IF(ISERROR($V104),"",OFFSET('Smelter Look-up'!$C$4,$V104-4,0)&amp;"")</f>
        <v>Great Wall Precious Metals Co., Ltd. of CBPM</v>
      </c>
      <c r="S104" s="165" t="str">
        <f t="shared" ca="1" si="14"/>
        <v>CN</v>
      </c>
      <c r="T104" s="165" t="str">
        <f ca="1">IF(B104="","",IF(ISERROR(MATCH($J104,SorP!$B$1:$B$6261,0)),"",INDIRECT("'SorP'!$A$"&amp;MATCH($S104&amp;$J104,SorP!C:C,0))))</f>
        <v>CN-SC</v>
      </c>
      <c r="U104" s="185"/>
      <c r="V104" s="209">
        <f>IF(C104="",NA(),IF(OR(C104="Smelter not listed",C104="Smelter not yet identified"),MATCH($B104&amp;$D104,'Smelter Look-up'!$J:$J,0),MATCH($B104&amp;$C104,'Smelter Look-up'!$J:$J,0)))</f>
        <v>113</v>
      </c>
      <c r="X104" s="210">
        <f t="shared" si="15"/>
        <v>0</v>
      </c>
      <c r="AB104" s="211" t="str">
        <f t="shared" si="16"/>
        <v>GoldGreat Wall Precious Metals Co., Ltd. of CBPM</v>
      </c>
    </row>
    <row r="105" spans="1:28" s="210" customFormat="1" ht="108">
      <c r="A105" s="399" t="s">
        <v>706</v>
      </c>
      <c r="B105" s="400" t="s">
        <v>1087</v>
      </c>
      <c r="C105" s="404" t="s">
        <v>2069</v>
      </c>
      <c r="D105" s="407" t="s">
        <v>14492</v>
      </c>
      <c r="E105" s="400" t="s">
        <v>1058</v>
      </c>
      <c r="F105" s="400" t="s">
        <v>706</v>
      </c>
      <c r="G105" s="400" t="s">
        <v>12764</v>
      </c>
      <c r="H105" s="401">
        <v>0</v>
      </c>
      <c r="I105" s="402" t="s">
        <v>1594</v>
      </c>
      <c r="J105" s="402" t="s">
        <v>13118</v>
      </c>
      <c r="K105" s="405" t="s">
        <v>16196</v>
      </c>
      <c r="L105" s="405" t="s">
        <v>16197</v>
      </c>
      <c r="M105" s="405" t="s">
        <v>16198</v>
      </c>
      <c r="N105" s="405" t="s">
        <v>16199</v>
      </c>
      <c r="O105" s="405" t="s">
        <v>16200</v>
      </c>
      <c r="P105" s="403" t="s">
        <v>475</v>
      </c>
      <c r="Q105" s="406" t="s">
        <v>16170</v>
      </c>
      <c r="R105" s="166" t="str">
        <f ca="1">IF(ISERROR($V105),"",OFFSET('Smelter Look-up'!$C$4,$V105-4,0)&amp;"")</f>
        <v>Shandong Gold Smelting Co., Ltd.</v>
      </c>
      <c r="S105" s="165" t="str">
        <f t="shared" ca="1" si="14"/>
        <v>CN</v>
      </c>
      <c r="T105" s="165" t="str">
        <f ca="1">IF(B105="","",IF(ISERROR(MATCH($J105,SorP!$B$1:$B$6261,0)),"",INDIRECT("'SorP'!$A$"&amp;MATCH($S105&amp;$J105,SorP!C:C,0))))</f>
        <v>CN-SD</v>
      </c>
      <c r="U105" s="185"/>
      <c r="V105" s="209">
        <f>IF(C105="",NA(),IF(OR(C105="Smelter not listed",C105="Smelter not yet identified"),MATCH($B105&amp;$D105,'Smelter Look-up'!$J:$J,0),MATCH($B105&amp;$C105,'Smelter Look-up'!$J:$J,0)))</f>
        <v>307</v>
      </c>
      <c r="X105" s="210">
        <f t="shared" si="15"/>
        <v>0</v>
      </c>
      <c r="AB105" s="211" t="str">
        <f t="shared" si="16"/>
        <v>GoldThe Refinery of Shandong Gold Mining Co., Ltd.</v>
      </c>
    </row>
    <row r="106" spans="1:28" s="210" customFormat="1" ht="40.5">
      <c r="A106" s="399" t="s">
        <v>707</v>
      </c>
      <c r="B106" s="400" t="s">
        <v>1087</v>
      </c>
      <c r="C106" s="404" t="s">
        <v>2070</v>
      </c>
      <c r="D106" s="407" t="s">
        <v>2070</v>
      </c>
      <c r="E106" s="400" t="s">
        <v>1066</v>
      </c>
      <c r="F106" s="400" t="s">
        <v>707</v>
      </c>
      <c r="G106" s="400" t="s">
        <v>12764</v>
      </c>
      <c r="H106" s="401">
        <v>0</v>
      </c>
      <c r="I106" s="402" t="s">
        <v>16201</v>
      </c>
      <c r="J106" s="402" t="s">
        <v>1532</v>
      </c>
      <c r="K106" s="405" t="s">
        <v>16202</v>
      </c>
      <c r="L106" s="405" t="s">
        <v>16108</v>
      </c>
      <c r="M106" s="405" t="s">
        <v>16017</v>
      </c>
      <c r="N106" s="405" t="s">
        <v>16180</v>
      </c>
      <c r="O106" s="405" t="s">
        <v>16203</v>
      </c>
      <c r="P106" s="403" t="s">
        <v>474</v>
      </c>
      <c r="Q106" s="406" t="s">
        <v>15902</v>
      </c>
      <c r="R106" s="166" t="str">
        <f ca="1">IF(ISERROR($V106),"",OFFSET('Smelter Look-up'!$C$4,$V106-4,0)&amp;"")</f>
        <v>Tokuriki Honten Co., Ltd.</v>
      </c>
      <c r="S106" s="165" t="str">
        <f t="shared" ca="1" si="14"/>
        <v>JP</v>
      </c>
      <c r="T106" s="165" t="str">
        <f ca="1">IF(B106="","",IF(ISERROR(MATCH($J106,SorP!$B$1:$B$6261,0)),"",INDIRECT("'SorP'!$A$"&amp;MATCH($S106&amp;$J106,SorP!C:C,0))))</f>
        <v>JP-11</v>
      </c>
      <c r="U106" s="185"/>
      <c r="V106" s="209">
        <f>IF(C106="",NA(),IF(OR(C106="Smelter not listed",C106="Smelter not yet identified"),MATCH($B106&amp;$D106,'Smelter Look-up'!$J:$J,0),MATCH($B106&amp;$C106,'Smelter Look-up'!$J:$J,0)))</f>
        <v>309</v>
      </c>
      <c r="X106" s="210">
        <f t="shared" si="15"/>
        <v>0</v>
      </c>
      <c r="AB106" s="211" t="str">
        <f t="shared" si="16"/>
        <v>GoldTokuriki Honten Co., Ltd.</v>
      </c>
    </row>
    <row r="107" spans="1:28" s="210" customFormat="1" ht="27">
      <c r="A107" s="399" t="s">
        <v>708</v>
      </c>
      <c r="B107" s="400" t="s">
        <v>1087</v>
      </c>
      <c r="C107" s="404" t="s">
        <v>2103</v>
      </c>
      <c r="D107" s="407"/>
      <c r="E107" s="400" t="s">
        <v>1058</v>
      </c>
      <c r="F107" s="400" t="s">
        <v>708</v>
      </c>
      <c r="G107" s="400" t="s">
        <v>12764</v>
      </c>
      <c r="H107" s="401">
        <v>0</v>
      </c>
      <c r="I107" s="402" t="s">
        <v>1606</v>
      </c>
      <c r="J107" s="402" t="s">
        <v>13115</v>
      </c>
      <c r="K107" s="405"/>
      <c r="L107" s="405"/>
      <c r="M107" s="405"/>
      <c r="N107" s="405"/>
      <c r="O107" s="405" t="s">
        <v>16204</v>
      </c>
      <c r="P107" s="403"/>
      <c r="Q107" s="406" t="s">
        <v>15935</v>
      </c>
      <c r="R107" s="166" t="str">
        <f ca="1">IF(ISERROR($V107),"",OFFSET('Smelter Look-up'!$C$4,$V107-4,0)&amp;"")</f>
        <v>Tongling Nonferrous Jinguan (Ausmelt) Copper Industry</v>
      </c>
      <c r="S107" s="165" t="str">
        <f t="shared" ca="1" si="14"/>
        <v>CN</v>
      </c>
      <c r="T107" s="165" t="str">
        <f ca="1">IF(B107="","",IF(ISERROR(MATCH($J107,SorP!$B$1:$B$6261,0)),"",INDIRECT("'SorP'!$A$"&amp;MATCH($S107&amp;$J107,SorP!C:C,0))))</f>
        <v>CN-AH</v>
      </c>
      <c r="U107" s="185"/>
      <c r="V107" s="209">
        <f>IF(C107="",NA(),IF(OR(C107="Smelter not listed",C107="Smelter not yet identified"),MATCH($B107&amp;$D107,'Smelter Look-up'!$J:$J,0),MATCH($B107&amp;$C107,'Smelter Look-up'!$J:$J,0)))</f>
        <v>312</v>
      </c>
      <c r="X107" s="210">
        <f t="shared" si="15"/>
        <v>0</v>
      </c>
      <c r="AB107" s="211" t="str">
        <f t="shared" si="16"/>
        <v>GoldTongling Nonferrous Metals Group Co., Ltd.</v>
      </c>
    </row>
    <row r="108" spans="1:28" s="210" customFormat="1" ht="40.5">
      <c r="A108" s="399" t="s">
        <v>709</v>
      </c>
      <c r="B108" s="400" t="s">
        <v>1087</v>
      </c>
      <c r="C108" s="404" t="s">
        <v>591</v>
      </c>
      <c r="D108" s="407" t="s">
        <v>591</v>
      </c>
      <c r="E108" s="400" t="s">
        <v>1069</v>
      </c>
      <c r="F108" s="400" t="s">
        <v>709</v>
      </c>
      <c r="G108" s="400" t="s">
        <v>12764</v>
      </c>
      <c r="H108" s="401">
        <v>0</v>
      </c>
      <c r="I108" s="402" t="s">
        <v>1609</v>
      </c>
      <c r="J108" s="402" t="s">
        <v>12415</v>
      </c>
      <c r="K108" s="405" t="s">
        <v>16205</v>
      </c>
      <c r="L108" s="405" t="s">
        <v>16206</v>
      </c>
      <c r="M108" s="405" t="s">
        <v>15909</v>
      </c>
      <c r="N108" s="405" t="s">
        <v>15960</v>
      </c>
      <c r="O108" s="405" t="s">
        <v>16207</v>
      </c>
      <c r="P108" s="403" t="s">
        <v>474</v>
      </c>
      <c r="Q108" s="406" t="s">
        <v>15902</v>
      </c>
      <c r="R108" s="166" t="str">
        <f ca="1">IF(ISERROR($V108),"",OFFSET('Smelter Look-up'!$C$4,$V108-4,0)&amp;"")</f>
        <v>Torecom</v>
      </c>
      <c r="S108" s="165" t="str">
        <f t="shared" ca="1" si="14"/>
        <v>KR</v>
      </c>
      <c r="T108" s="165" t="str">
        <f ca="1">IF(B108="","",IF(ISERROR(MATCH($J108,SorP!$B$1:$B$6261,0)),"",INDIRECT("'SorP'!$A$"&amp;MATCH($S108&amp;$J108,SorP!C:C,0))))</f>
        <v>KR-44</v>
      </c>
      <c r="U108" s="185"/>
      <c r="V108" s="209">
        <f>IF(C108="",NA(),IF(OR(C108="Smelter not listed",C108="Smelter not yet identified"),MATCH($B108&amp;$D108,'Smelter Look-up'!$J:$J,0),MATCH($B108&amp;$C108,'Smelter Look-up'!$J:$J,0)))</f>
        <v>315</v>
      </c>
      <c r="X108" s="210">
        <f t="shared" si="15"/>
        <v>0</v>
      </c>
      <c r="AB108" s="211" t="str">
        <f t="shared" si="16"/>
        <v>GoldTorecom</v>
      </c>
    </row>
    <row r="109" spans="1:28" s="210" customFormat="1" ht="20">
      <c r="A109" s="399" t="s">
        <v>16208</v>
      </c>
      <c r="B109" s="400" t="s">
        <v>1087</v>
      </c>
      <c r="C109" s="404" t="s">
        <v>16209</v>
      </c>
      <c r="D109" s="407"/>
      <c r="E109" s="400" t="s">
        <v>16069</v>
      </c>
      <c r="F109" s="400" t="s">
        <v>16208</v>
      </c>
      <c r="G109" s="400" t="s">
        <v>12764</v>
      </c>
      <c r="H109" s="401"/>
      <c r="I109" s="402"/>
      <c r="J109" s="402"/>
      <c r="K109" s="405"/>
      <c r="L109" s="405"/>
      <c r="M109" s="405"/>
      <c r="N109" s="405"/>
      <c r="O109" s="405"/>
      <c r="P109" s="403"/>
      <c r="Q109" s="406"/>
      <c r="R109" s="166" t="str">
        <f ca="1">IF(ISERROR($V109),"",OFFSET('Smelter Look-up'!$C$4,$V109-4,0)&amp;"")</f>
        <v/>
      </c>
      <c r="S109" s="165" t="str">
        <f t="shared" ca="1" si="14"/>
        <v>BR</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si="15"/>
        <v>0</v>
      </c>
      <c r="AB109" s="211" t="str">
        <f t="shared" si="16"/>
        <v>GoldUmicore Brasil Ltda.</v>
      </c>
    </row>
    <row r="110" spans="1:28" s="210" customFormat="1" ht="27">
      <c r="A110" s="399" t="s">
        <v>710</v>
      </c>
      <c r="B110" s="400" t="s">
        <v>1087</v>
      </c>
      <c r="C110" s="404" t="s">
        <v>2224</v>
      </c>
      <c r="D110" s="407" t="s">
        <v>2224</v>
      </c>
      <c r="E110" s="400" t="s">
        <v>1053</v>
      </c>
      <c r="F110" s="400" t="s">
        <v>710</v>
      </c>
      <c r="G110" s="400" t="s">
        <v>12764</v>
      </c>
      <c r="H110" s="401">
        <v>0</v>
      </c>
      <c r="I110" s="402" t="s">
        <v>1611</v>
      </c>
      <c r="J110" s="402" t="s">
        <v>3031</v>
      </c>
      <c r="K110" s="405" t="s">
        <v>15903</v>
      </c>
      <c r="L110" s="405" t="s">
        <v>15903</v>
      </c>
      <c r="M110" s="405" t="s">
        <v>15912</v>
      </c>
      <c r="N110" s="405" t="s">
        <v>15913</v>
      </c>
      <c r="O110" s="405" t="s">
        <v>16210</v>
      </c>
      <c r="P110" s="403" t="s">
        <v>474</v>
      </c>
      <c r="Q110" s="406" t="s">
        <v>15902</v>
      </c>
      <c r="R110" s="166" t="str">
        <f ca="1">IF(ISERROR($V110),"",OFFSET('Smelter Look-up'!$C$4,$V110-4,0)&amp;"")</f>
        <v>Umicore S.A. Business Unit Precious Metals Refining</v>
      </c>
      <c r="S110" s="165" t="str">
        <f t="shared" ca="1" si="14"/>
        <v>BE</v>
      </c>
      <c r="T110" s="165" t="str">
        <f ca="1">IF(B110="","",IF(ISERROR(MATCH($J110,SorP!$B$1:$B$6261,0)),"",INDIRECT("'SorP'!$A$"&amp;MATCH($S110&amp;$J110,SorP!C:C,0))))</f>
        <v>BE-VAN</v>
      </c>
      <c r="U110" s="185"/>
      <c r="V110" s="209">
        <f>IF(C110="",NA(),IF(OR(C110="Smelter not listed",C110="Smelter not yet identified"),MATCH($B110&amp;$D110,'Smelter Look-up'!$J:$J,0),MATCH($B110&amp;$C110,'Smelter Look-up'!$J:$J,0)))</f>
        <v>319</v>
      </c>
      <c r="X110" s="210">
        <f t="shared" si="15"/>
        <v>0</v>
      </c>
      <c r="AB110" s="211" t="str">
        <f t="shared" si="16"/>
        <v>GoldUmicore S.A. Business Unit Precious Metals Refining</v>
      </c>
    </row>
    <row r="111" spans="1:28" s="210" customFormat="1" ht="27">
      <c r="A111" s="399" t="s">
        <v>711</v>
      </c>
      <c r="B111" s="400" t="s">
        <v>1087</v>
      </c>
      <c r="C111" s="404" t="s">
        <v>782</v>
      </c>
      <c r="D111" s="407" t="s">
        <v>782</v>
      </c>
      <c r="E111" s="400" t="s">
        <v>2323</v>
      </c>
      <c r="F111" s="400" t="s">
        <v>711</v>
      </c>
      <c r="G111" s="400" t="s">
        <v>12764</v>
      </c>
      <c r="H111" s="401" t="s">
        <v>16211</v>
      </c>
      <c r="I111" s="402" t="s">
        <v>1612</v>
      </c>
      <c r="J111" s="402" t="s">
        <v>1560</v>
      </c>
      <c r="K111" s="405" t="s">
        <v>16212</v>
      </c>
      <c r="L111" s="405" t="s">
        <v>16213</v>
      </c>
      <c r="M111" s="405" t="s">
        <v>16214</v>
      </c>
      <c r="N111" s="405" t="s">
        <v>16215</v>
      </c>
      <c r="O111" s="405" t="s">
        <v>16216</v>
      </c>
      <c r="P111" s="403" t="s">
        <v>473</v>
      </c>
      <c r="Q111" s="406" t="s">
        <v>16217</v>
      </c>
      <c r="R111" s="166" t="str">
        <f ca="1">IF(ISERROR($V111),"",OFFSET('Smelter Look-up'!$C$4,$V111-4,0)&amp;"")</f>
        <v>United Precious Metal Refining, Inc.</v>
      </c>
      <c r="S111" s="165" t="str">
        <f t="shared" ca="1" si="14"/>
        <v>US</v>
      </c>
      <c r="T111" s="165" t="str">
        <f ca="1">IF(B111="","",IF(ISERROR(MATCH($J111,SorP!$B$1:$B$6261,0)),"",INDIRECT("'SorP'!$A$"&amp;MATCH($S111&amp;$J111,SorP!C:C,0))))</f>
        <v>US-NY</v>
      </c>
      <c r="U111" s="185"/>
      <c r="V111" s="209">
        <f>IF(C111="",NA(),IF(OR(C111="Smelter not listed",C111="Smelter not yet identified"),MATCH($B111&amp;$D111,'Smelter Look-up'!$J:$J,0),MATCH($B111&amp;$C111,'Smelter Look-up'!$J:$J,0)))</f>
        <v>320</v>
      </c>
      <c r="X111" s="210">
        <f t="shared" si="15"/>
        <v>0</v>
      </c>
      <c r="AB111" s="211" t="str">
        <f t="shared" si="16"/>
        <v>GoldUnited Precious Metal Refining, Inc.</v>
      </c>
    </row>
    <row r="112" spans="1:28" s="210" customFormat="1" ht="27">
      <c r="A112" s="399" t="s">
        <v>712</v>
      </c>
      <c r="B112" s="400" t="s">
        <v>1087</v>
      </c>
      <c r="C112" s="404" t="s">
        <v>2226</v>
      </c>
      <c r="D112" s="407" t="s">
        <v>2226</v>
      </c>
      <c r="E112" s="400" t="s">
        <v>1056</v>
      </c>
      <c r="F112" s="400" t="s">
        <v>712</v>
      </c>
      <c r="G112" s="400" t="s">
        <v>12764</v>
      </c>
      <c r="H112" s="401">
        <v>0</v>
      </c>
      <c r="I112" s="402" t="s">
        <v>1613</v>
      </c>
      <c r="J112" s="402" t="s">
        <v>1505</v>
      </c>
      <c r="K112" s="405" t="s">
        <v>16218</v>
      </c>
      <c r="L112" s="405" t="s">
        <v>16219</v>
      </c>
      <c r="M112" s="405" t="s">
        <v>15939</v>
      </c>
      <c r="N112" s="405" t="s">
        <v>2226</v>
      </c>
      <c r="O112" s="405" t="s">
        <v>1056</v>
      </c>
      <c r="P112" s="403" t="s">
        <v>474</v>
      </c>
      <c r="Q112" s="406" t="s">
        <v>15902</v>
      </c>
      <c r="R112" s="166" t="str">
        <f ca="1">IF(ISERROR($V112),"",OFFSET('Smelter Look-up'!$C$4,$V112-4,0)&amp;"")</f>
        <v>Valcambi S.A.</v>
      </c>
      <c r="S112" s="165" t="str">
        <f t="shared" ca="1" si="14"/>
        <v>CH</v>
      </c>
      <c r="T112" s="165" t="str">
        <f ca="1">IF(B112="","",IF(ISERROR(MATCH($J112,SorP!$B$1:$B$6261,0)),"",INDIRECT("'SorP'!$A$"&amp;MATCH($S112&amp;$J112,SorP!C:C,0))))</f>
        <v>CH-TI</v>
      </c>
      <c r="U112" s="185"/>
      <c r="V112" s="209">
        <f>IF(C112="",NA(),IF(OR(C112="Smelter not listed",C112="Smelter not yet identified"),MATCH($B112&amp;$D112,'Smelter Look-up'!$J:$J,0),MATCH($B112&amp;$C112,'Smelter Look-up'!$J:$J,0)))</f>
        <v>321</v>
      </c>
      <c r="X112" s="210">
        <f t="shared" si="15"/>
        <v>0</v>
      </c>
      <c r="AB112" s="211" t="str">
        <f t="shared" si="16"/>
        <v>GoldValcambi S.A.</v>
      </c>
    </row>
    <row r="113" spans="1:28" s="210" customFormat="1" ht="27">
      <c r="A113" s="399" t="s">
        <v>16220</v>
      </c>
      <c r="B113" s="400" t="s">
        <v>1087</v>
      </c>
      <c r="C113" s="404" t="s">
        <v>1760</v>
      </c>
      <c r="D113" s="407" t="s">
        <v>16221</v>
      </c>
      <c r="E113" s="400" t="s">
        <v>1058</v>
      </c>
      <c r="F113" s="400" t="s">
        <v>16220</v>
      </c>
      <c r="G113" s="400" t="s">
        <v>12764</v>
      </c>
      <c r="H113" s="401"/>
      <c r="I113" s="402"/>
      <c r="J113" s="402"/>
      <c r="K113" s="405"/>
      <c r="L113" s="405"/>
      <c r="M113" s="405"/>
      <c r="N113" s="405"/>
      <c r="O113" s="405"/>
      <c r="P113" s="403"/>
      <c r="Q113" s="406"/>
      <c r="R113" s="166" t="str">
        <f ca="1">IF(ISERROR($V113),"",OFFSET('Smelter Look-up'!$C$4,$V113-4,0)&amp;"")</f>
        <v/>
      </c>
      <c r="S113" s="165" t="str">
        <f t="shared" ca="1" si="14"/>
        <v>CN</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si="15"/>
        <v>0</v>
      </c>
      <c r="AB113" s="211" t="str">
        <f t="shared" si="16"/>
        <v>GoldSmelter not listed</v>
      </c>
    </row>
    <row r="114" spans="1:28" s="210" customFormat="1" ht="40.5">
      <c r="A114" s="399" t="s">
        <v>713</v>
      </c>
      <c r="B114" s="400" t="s">
        <v>1087</v>
      </c>
      <c r="C114" s="404" t="s">
        <v>2378</v>
      </c>
      <c r="D114" s="407" t="s">
        <v>2378</v>
      </c>
      <c r="E114" s="400" t="s">
        <v>1051</v>
      </c>
      <c r="F114" s="400" t="s">
        <v>713</v>
      </c>
      <c r="G114" s="400" t="s">
        <v>12764</v>
      </c>
      <c r="H114" s="401" t="s">
        <v>16222</v>
      </c>
      <c r="I114" s="402" t="s">
        <v>16223</v>
      </c>
      <c r="J114" s="402" t="s">
        <v>1614</v>
      </c>
      <c r="K114" s="405" t="s">
        <v>16224</v>
      </c>
      <c r="L114" s="405" t="s">
        <v>16225</v>
      </c>
      <c r="M114" s="405" t="s">
        <v>16226</v>
      </c>
      <c r="N114" s="405" t="s">
        <v>16227</v>
      </c>
      <c r="O114" s="405" t="s">
        <v>16228</v>
      </c>
      <c r="P114" s="403" t="s">
        <v>474</v>
      </c>
      <c r="Q114" s="406" t="s">
        <v>16229</v>
      </c>
      <c r="R114" s="166" t="str">
        <f ca="1">IF(ISERROR($V114),"",OFFSET('Smelter Look-up'!$C$4,$V114-4,0)&amp;"")</f>
        <v>Gold Corporation - The Perth Mint</v>
      </c>
      <c r="S114" s="165" t="str">
        <f t="shared" ca="1" si="14"/>
        <v>AU</v>
      </c>
      <c r="T114" s="165" t="str">
        <f ca="1">IF(B114="","",IF(ISERROR(MATCH($J114,SorP!$B$1:$B$6261,0)),"",INDIRECT("'SorP'!$A$"&amp;MATCH($S114&amp;$J114,SorP!C:C,0))))</f>
        <v>AU-WA</v>
      </c>
      <c r="U114" s="185"/>
      <c r="V114" s="209">
        <f>IF(C114="",NA(),IF(OR(C114="Smelter not listed",C114="Smelter not yet identified"),MATCH($B114&amp;$D114,'Smelter Look-up'!$J:$J,0),MATCH($B114&amp;$C114,'Smelter Look-up'!$J:$J,0)))</f>
        <v>324</v>
      </c>
      <c r="X114" s="210">
        <f t="shared" si="15"/>
        <v>0</v>
      </c>
      <c r="AB114" s="211" t="str">
        <f t="shared" si="16"/>
        <v>GoldWestern Australian Mint (T/a The Perth Mint)</v>
      </c>
    </row>
    <row r="115" spans="1:28" s="210" customFormat="1" ht="20">
      <c r="A115" s="399" t="s">
        <v>16230</v>
      </c>
      <c r="B115" s="400" t="s">
        <v>1087</v>
      </c>
      <c r="C115" s="404" t="s">
        <v>1760</v>
      </c>
      <c r="D115" s="407" t="s">
        <v>16231</v>
      </c>
      <c r="E115" s="400" t="s">
        <v>1058</v>
      </c>
      <c r="F115" s="400" t="s">
        <v>16230</v>
      </c>
      <c r="G115" s="400" t="s">
        <v>12764</v>
      </c>
      <c r="H115" s="401"/>
      <c r="I115" s="402"/>
      <c r="J115" s="402"/>
      <c r="K115" s="405"/>
      <c r="L115" s="405"/>
      <c r="M115" s="405"/>
      <c r="N115" s="405"/>
      <c r="O115" s="405"/>
      <c r="P115" s="403"/>
      <c r="Q115" s="406"/>
      <c r="R115" s="166" t="str">
        <f ca="1">IF(ISERROR($V115),"",OFFSET('Smelter Look-up'!$C$4,$V115-4,0)&amp;"")</f>
        <v/>
      </c>
      <c r="S115" s="165" t="str">
        <f t="shared" ca="1" si="14"/>
        <v>CN</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si="15"/>
        <v>0</v>
      </c>
      <c r="AB115" s="211" t="str">
        <f t="shared" si="16"/>
        <v>GoldSmelter not listed</v>
      </c>
    </row>
    <row r="116" spans="1:28" s="210" customFormat="1" ht="20">
      <c r="A116" s="399" t="s">
        <v>16232</v>
      </c>
      <c r="B116" s="400" t="s">
        <v>1087</v>
      </c>
      <c r="C116" s="404" t="s">
        <v>1760</v>
      </c>
      <c r="D116" s="407" t="s">
        <v>16233</v>
      </c>
      <c r="E116" s="400" t="s">
        <v>15989</v>
      </c>
      <c r="F116" s="400" t="s">
        <v>16232</v>
      </c>
      <c r="G116" s="400" t="s">
        <v>12764</v>
      </c>
      <c r="H116" s="401"/>
      <c r="I116" s="402"/>
      <c r="J116" s="402"/>
      <c r="K116" s="405"/>
      <c r="L116" s="405"/>
      <c r="M116" s="405"/>
      <c r="N116" s="405"/>
      <c r="O116" s="405"/>
      <c r="P116" s="403"/>
      <c r="Q116" s="406"/>
      <c r="R116" s="166" t="str">
        <f ca="1">IF(ISERROR($V116),"",OFFSET('Smelter Look-up'!$C$4,$V116-4,0)&amp;"")</f>
        <v/>
      </c>
      <c r="S116" s="165" t="str">
        <f t="shared" ca="1" si="14"/>
        <v>Unknown</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si="15"/>
        <v>0</v>
      </c>
      <c r="AB116" s="211" t="str">
        <f t="shared" si="16"/>
        <v>GoldSmelter not listed</v>
      </c>
    </row>
    <row r="117" spans="1:28" s="210" customFormat="1" ht="54">
      <c r="A117" s="399" t="s">
        <v>714</v>
      </c>
      <c r="B117" s="400" t="s">
        <v>1087</v>
      </c>
      <c r="C117" s="404" t="s">
        <v>12466</v>
      </c>
      <c r="D117" s="407" t="s">
        <v>12466</v>
      </c>
      <c r="E117" s="400" t="s">
        <v>1066</v>
      </c>
      <c r="F117" s="400" t="s">
        <v>714</v>
      </c>
      <c r="G117" s="400" t="s">
        <v>12764</v>
      </c>
      <c r="H117" s="401">
        <v>0</v>
      </c>
      <c r="I117" s="402" t="s">
        <v>12477</v>
      </c>
      <c r="J117" s="402" t="s">
        <v>6453</v>
      </c>
      <c r="K117" s="405" t="s">
        <v>16234</v>
      </c>
      <c r="L117" s="405" t="s">
        <v>16235</v>
      </c>
      <c r="M117" s="405" t="s">
        <v>15939</v>
      </c>
      <c r="N117" s="405" t="s">
        <v>15960</v>
      </c>
      <c r="O117" s="405" t="s">
        <v>16236</v>
      </c>
      <c r="P117" s="403" t="s">
        <v>474</v>
      </c>
      <c r="Q117" s="406" t="s">
        <v>15902</v>
      </c>
      <c r="R117" s="166" t="str">
        <f ca="1">IF(ISERROR($V117),"",OFFSET('Smelter Look-up'!$C$4,$V117-4,0)&amp;"")</f>
        <v>Yamakin Co., Ltd.</v>
      </c>
      <c r="S117" s="165" t="str">
        <f t="shared" ca="1" si="14"/>
        <v>JP</v>
      </c>
      <c r="T117" s="165" t="str">
        <f ca="1">IF(B117="","",IF(ISERROR(MATCH($J117,SorP!$B$1:$B$6261,0)),"",INDIRECT("'SorP'!$A$"&amp;MATCH($S117&amp;$J117,SorP!C:C,0))))</f>
        <v>JP-39</v>
      </c>
      <c r="U117" s="185"/>
      <c r="V117" s="209">
        <f>IF(C117="",NA(),IF(OR(C117="Smelter not listed",C117="Smelter not yet identified"),MATCH($B117&amp;$D117,'Smelter Look-up'!$J:$J,0),MATCH($B117&amp;$C117,'Smelter Look-up'!$J:$J,0)))</f>
        <v>328</v>
      </c>
      <c r="X117" s="210">
        <f t="shared" si="15"/>
        <v>0</v>
      </c>
      <c r="AB117" s="211" t="str">
        <f t="shared" si="16"/>
        <v>GoldYamakin Co., Ltd.</v>
      </c>
    </row>
    <row r="118" spans="1:28" s="210" customFormat="1" ht="27">
      <c r="A118" s="399" t="s">
        <v>715</v>
      </c>
      <c r="B118" s="400" t="s">
        <v>1087</v>
      </c>
      <c r="C118" s="404" t="s">
        <v>2072</v>
      </c>
      <c r="D118" s="407" t="s">
        <v>2072</v>
      </c>
      <c r="E118" s="400" t="s">
        <v>1066</v>
      </c>
      <c r="F118" s="400" t="s">
        <v>715</v>
      </c>
      <c r="G118" s="400" t="s">
        <v>12764</v>
      </c>
      <c r="H118" s="401">
        <v>0</v>
      </c>
      <c r="I118" s="402" t="s">
        <v>1619</v>
      </c>
      <c r="J118" s="402" t="s">
        <v>1601</v>
      </c>
      <c r="K118" s="405" t="s">
        <v>16237</v>
      </c>
      <c r="L118" s="405" t="s">
        <v>16238</v>
      </c>
      <c r="M118" s="405" t="s">
        <v>15939</v>
      </c>
      <c r="N118" s="405" t="s">
        <v>15969</v>
      </c>
      <c r="O118" s="405" t="s">
        <v>16239</v>
      </c>
      <c r="P118" s="403" t="s">
        <v>473</v>
      </c>
      <c r="Q118" s="406" t="s">
        <v>15902</v>
      </c>
      <c r="R118" s="166" t="str">
        <f ca="1">IF(ISERROR($V118),"",OFFSET('Smelter Look-up'!$C$4,$V118-4,0)&amp;"")</f>
        <v>Yokohama Metal Co., Ltd.</v>
      </c>
      <c r="S118" s="165" t="str">
        <f t="shared" ca="1" si="14"/>
        <v>JP</v>
      </c>
      <c r="T118" s="165" t="str">
        <f ca="1">IF(B118="","",IF(ISERROR(MATCH($J118,SorP!$B$1:$B$6261,0)),"",INDIRECT("'SorP'!$A$"&amp;MATCH($S118&amp;$J118,SorP!C:C,0))))</f>
        <v>JP-14</v>
      </c>
      <c r="U118" s="185"/>
      <c r="V118" s="209">
        <f>IF(C118="",NA(),IF(OR(C118="Smelter not listed",C118="Smelter not yet identified"),MATCH($B118&amp;$D118,'Smelter Look-up'!$J:$J,0),MATCH($B118&amp;$C118,'Smelter Look-up'!$J:$J,0)))</f>
        <v>333</v>
      </c>
      <c r="X118" s="210">
        <f t="shared" si="15"/>
        <v>0</v>
      </c>
      <c r="AB118" s="211" t="str">
        <f t="shared" si="16"/>
        <v>GoldYokohama Metal Co., Ltd.</v>
      </c>
    </row>
    <row r="119" spans="1:28" s="210" customFormat="1" ht="20">
      <c r="A119" s="399" t="s">
        <v>16240</v>
      </c>
      <c r="B119" s="400" t="s">
        <v>1087</v>
      </c>
      <c r="C119" s="404" t="s">
        <v>1760</v>
      </c>
      <c r="D119" s="407" t="s">
        <v>16241</v>
      </c>
      <c r="E119" s="400" t="s">
        <v>15989</v>
      </c>
      <c r="F119" s="400" t="s">
        <v>16240</v>
      </c>
      <c r="G119" s="400" t="s">
        <v>12764</v>
      </c>
      <c r="H119" s="401"/>
      <c r="I119" s="402"/>
      <c r="J119" s="402"/>
      <c r="K119" s="405"/>
      <c r="L119" s="405"/>
      <c r="M119" s="405"/>
      <c r="N119" s="405"/>
      <c r="O119" s="405"/>
      <c r="P119" s="403"/>
      <c r="Q119" s="406"/>
      <c r="R119" s="166" t="str">
        <f ca="1">IF(ISERROR($V119),"",OFFSET('Smelter Look-up'!$C$4,$V119-4,0)&amp;"")</f>
        <v/>
      </c>
      <c r="S119" s="165" t="str">
        <f t="shared" ca="1" si="14"/>
        <v>Unknown</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si="15"/>
        <v>0</v>
      </c>
      <c r="AB119" s="211" t="str">
        <f t="shared" si="16"/>
        <v>GoldSmelter not listed</v>
      </c>
    </row>
    <row r="120" spans="1:28" s="210" customFormat="1" ht="27">
      <c r="A120" s="399" t="s">
        <v>16242</v>
      </c>
      <c r="B120" s="400" t="s">
        <v>1087</v>
      </c>
      <c r="C120" s="404" t="s">
        <v>1760</v>
      </c>
      <c r="D120" s="407" t="s">
        <v>16243</v>
      </c>
      <c r="E120" s="400" t="s">
        <v>1058</v>
      </c>
      <c r="F120" s="400" t="s">
        <v>16242</v>
      </c>
      <c r="G120" s="400" t="s">
        <v>12764</v>
      </c>
      <c r="H120" s="401"/>
      <c r="I120" s="402"/>
      <c r="J120" s="402"/>
      <c r="K120" s="405"/>
      <c r="L120" s="405"/>
      <c r="M120" s="405"/>
      <c r="N120" s="405"/>
      <c r="O120" s="405"/>
      <c r="P120" s="403"/>
      <c r="Q120" s="406"/>
      <c r="R120" s="166" t="str">
        <f ca="1">IF(ISERROR($V120),"",OFFSET('Smelter Look-up'!$C$4,$V120-4,0)&amp;"")</f>
        <v/>
      </c>
      <c r="S120" s="165" t="str">
        <f t="shared" ca="1" si="14"/>
        <v>CN</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si="15"/>
        <v>0</v>
      </c>
      <c r="AB120" s="211" t="str">
        <f t="shared" si="16"/>
        <v>GoldSmelter not listed</v>
      </c>
    </row>
    <row r="121" spans="1:28" s="210" customFormat="1" ht="20">
      <c r="A121" s="399" t="s">
        <v>16244</v>
      </c>
      <c r="B121" s="400" t="s">
        <v>1087</v>
      </c>
      <c r="C121" s="404" t="s">
        <v>1760</v>
      </c>
      <c r="D121" s="407" t="s">
        <v>16245</v>
      </c>
      <c r="E121" s="400" t="s">
        <v>1058</v>
      </c>
      <c r="F121" s="400" t="s">
        <v>16244</v>
      </c>
      <c r="G121" s="400" t="s">
        <v>12764</v>
      </c>
      <c r="H121" s="401"/>
      <c r="I121" s="402" t="s">
        <v>1620</v>
      </c>
      <c r="J121" s="402" t="s">
        <v>16246</v>
      </c>
      <c r="K121" s="405"/>
      <c r="L121" s="405"/>
      <c r="M121" s="405"/>
      <c r="N121" s="405"/>
      <c r="O121" s="405"/>
      <c r="P121" s="403"/>
      <c r="Q121" s="406"/>
      <c r="R121" s="166" t="str">
        <f ca="1">IF(ISERROR($V121),"",OFFSET('Smelter Look-up'!$C$4,$V121-4,0)&amp;"")</f>
        <v/>
      </c>
      <c r="S121" s="165" t="str">
        <f t="shared" ca="1" si="14"/>
        <v>CN</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si="15"/>
        <v>0</v>
      </c>
      <c r="AB121" s="211" t="str">
        <f t="shared" si="16"/>
        <v>GoldSmelter not listed</v>
      </c>
    </row>
    <row r="122" spans="1:28" s="210" customFormat="1" ht="27">
      <c r="A122" s="399" t="s">
        <v>16247</v>
      </c>
      <c r="B122" s="400" t="s">
        <v>1087</v>
      </c>
      <c r="C122" s="404" t="s">
        <v>1760</v>
      </c>
      <c r="D122" s="407" t="s">
        <v>16248</v>
      </c>
      <c r="E122" s="400" t="s">
        <v>1058</v>
      </c>
      <c r="F122" s="400" t="s">
        <v>16247</v>
      </c>
      <c r="G122" s="400" t="s">
        <v>12764</v>
      </c>
      <c r="H122" s="401"/>
      <c r="I122" s="402"/>
      <c r="J122" s="402"/>
      <c r="K122" s="405"/>
      <c r="L122" s="405"/>
      <c r="M122" s="405"/>
      <c r="N122" s="405"/>
      <c r="O122" s="405"/>
      <c r="P122" s="403"/>
      <c r="Q122" s="406"/>
      <c r="R122" s="166" t="str">
        <f ca="1">IF(ISERROR($V122),"",OFFSET('Smelter Look-up'!$C$4,$V122-4,0)&amp;"")</f>
        <v/>
      </c>
      <c r="S122" s="165" t="str">
        <f t="shared" ca="1" si="14"/>
        <v>CN</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si="15"/>
        <v>0</v>
      </c>
      <c r="AB122" s="211" t="str">
        <f t="shared" si="16"/>
        <v>GoldSmelter not listed</v>
      </c>
    </row>
    <row r="123" spans="1:28" s="210" customFormat="1" ht="27">
      <c r="A123" s="399" t="s">
        <v>16249</v>
      </c>
      <c r="B123" s="400" t="s">
        <v>1087</v>
      </c>
      <c r="C123" s="404" t="s">
        <v>1760</v>
      </c>
      <c r="D123" s="407" t="s">
        <v>16250</v>
      </c>
      <c r="E123" s="400" t="s">
        <v>1058</v>
      </c>
      <c r="F123" s="400" t="s">
        <v>16249</v>
      </c>
      <c r="G123" s="400" t="s">
        <v>12764</v>
      </c>
      <c r="H123" s="401"/>
      <c r="I123" s="402"/>
      <c r="J123" s="402"/>
      <c r="K123" s="405"/>
      <c r="L123" s="405"/>
      <c r="M123" s="405"/>
      <c r="N123" s="405"/>
      <c r="O123" s="405"/>
      <c r="P123" s="403"/>
      <c r="Q123" s="406"/>
      <c r="R123" s="166" t="str">
        <f ca="1">IF(ISERROR($V123),"",OFFSET('Smelter Look-up'!$C$4,$V123-4,0)&amp;"")</f>
        <v/>
      </c>
      <c r="S123" s="165" t="str">
        <f t="shared" ca="1" si="14"/>
        <v>CN</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si="15"/>
        <v>0</v>
      </c>
      <c r="AB123" s="211" t="str">
        <f t="shared" si="16"/>
        <v>GoldSmelter not listed</v>
      </c>
    </row>
    <row r="124" spans="1:28" s="210" customFormat="1" ht="27">
      <c r="A124" s="399" t="s">
        <v>717</v>
      </c>
      <c r="B124" s="400" t="s">
        <v>1087</v>
      </c>
      <c r="C124" s="404" t="s">
        <v>1279</v>
      </c>
      <c r="D124" s="407" t="s">
        <v>1279</v>
      </c>
      <c r="E124" s="400" t="s">
        <v>1058</v>
      </c>
      <c r="F124" s="400" t="s">
        <v>717</v>
      </c>
      <c r="G124" s="400" t="s">
        <v>12764</v>
      </c>
      <c r="H124" s="401">
        <v>0</v>
      </c>
      <c r="I124" s="402" t="s">
        <v>1620</v>
      </c>
      <c r="J124" s="402" t="s">
        <v>13119</v>
      </c>
      <c r="K124" s="405"/>
      <c r="L124" s="405" t="s">
        <v>16251</v>
      </c>
      <c r="M124" s="405" t="s">
        <v>15939</v>
      </c>
      <c r="N124" s="405" t="s">
        <v>15910</v>
      </c>
      <c r="O124" s="405" t="s">
        <v>475</v>
      </c>
      <c r="P124" s="403" t="s">
        <v>475</v>
      </c>
      <c r="Q124" s="406" t="s">
        <v>15902</v>
      </c>
      <c r="R124" s="166" t="str">
        <f ca="1">IF(ISERROR($V124),"",OFFSET('Smelter Look-up'!$C$4,$V124-4,0)&amp;"")</f>
        <v>Zhongyuan Gold Smelter of Zhongjin Gold Corporation</v>
      </c>
      <c r="S124" s="165" t="str">
        <f t="shared" ca="1" si="14"/>
        <v>CN</v>
      </c>
      <c r="T124" s="165" t="str">
        <f ca="1">IF(B124="","",IF(ISERROR(MATCH($J124,SorP!$B$1:$B$6261,0)),"",INDIRECT("'SorP'!$A$"&amp;MATCH($S124&amp;$J124,SorP!C:C,0))))</f>
        <v>CN-HA</v>
      </c>
      <c r="U124" s="185"/>
      <c r="V124" s="209">
        <f>IF(C124="",NA(),IF(OR(C124="Smelter not listed",C124="Smelter not yet identified"),MATCH($B124&amp;$D124,'Smelter Look-up'!$J:$J,0),MATCH($B124&amp;$C124,'Smelter Look-up'!$J:$J,0)))</f>
        <v>344</v>
      </c>
      <c r="X124" s="210">
        <f t="shared" si="15"/>
        <v>0</v>
      </c>
      <c r="AB124" s="211" t="str">
        <f t="shared" si="16"/>
        <v>GoldZhongyuan Gold Smelter of Zhongjin Gold Corporation</v>
      </c>
    </row>
    <row r="125" spans="1:28" s="210" customFormat="1" ht="20">
      <c r="A125" s="399" t="s">
        <v>16252</v>
      </c>
      <c r="B125" s="400" t="s">
        <v>1087</v>
      </c>
      <c r="C125" s="404" t="s">
        <v>1760</v>
      </c>
      <c r="D125" s="407" t="s">
        <v>16253</v>
      </c>
      <c r="E125" s="400" t="s">
        <v>1058</v>
      </c>
      <c r="F125" s="400" t="s">
        <v>16252</v>
      </c>
      <c r="G125" s="400" t="s">
        <v>12764</v>
      </c>
      <c r="H125" s="401"/>
      <c r="I125" s="402"/>
      <c r="J125" s="402"/>
      <c r="K125" s="405"/>
      <c r="L125" s="405"/>
      <c r="M125" s="405"/>
      <c r="N125" s="405"/>
      <c r="O125" s="405"/>
      <c r="P125" s="403"/>
      <c r="Q125" s="406"/>
      <c r="R125" s="166" t="str">
        <f ca="1">IF(ISERROR($V125),"",OFFSET('Smelter Look-up'!$C$4,$V125-4,0)&amp;"")</f>
        <v/>
      </c>
      <c r="S125" s="165" t="str">
        <f t="shared" ca="1" si="14"/>
        <v>CN</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si="15"/>
        <v>0</v>
      </c>
      <c r="AB125" s="211" t="str">
        <f t="shared" si="16"/>
        <v>GoldSmelter not listed</v>
      </c>
    </row>
    <row r="126" spans="1:28" s="210" customFormat="1" ht="40.5">
      <c r="A126" s="399" t="s">
        <v>718</v>
      </c>
      <c r="B126" s="400" t="s">
        <v>1087</v>
      </c>
      <c r="C126" s="404" t="s">
        <v>2386</v>
      </c>
      <c r="D126" s="407" t="s">
        <v>2386</v>
      </c>
      <c r="E126" s="400" t="s">
        <v>1058</v>
      </c>
      <c r="F126" s="400" t="s">
        <v>718</v>
      </c>
      <c r="G126" s="400" t="s">
        <v>12764</v>
      </c>
      <c r="H126" s="401" t="s">
        <v>16254</v>
      </c>
      <c r="I126" s="402" t="s">
        <v>16255</v>
      </c>
      <c r="J126" s="402" t="s">
        <v>13116</v>
      </c>
      <c r="K126" s="405" t="s">
        <v>16256</v>
      </c>
      <c r="L126" s="405" t="s">
        <v>16257</v>
      </c>
      <c r="M126" s="405" t="s">
        <v>15954</v>
      </c>
      <c r="N126" s="405" t="s">
        <v>16258</v>
      </c>
      <c r="O126" s="405" t="s">
        <v>16259</v>
      </c>
      <c r="P126" s="403" t="s">
        <v>474</v>
      </c>
      <c r="Q126" s="406" t="s">
        <v>16260</v>
      </c>
      <c r="R126" s="166" t="str">
        <f ca="1">IF(ISERROR($V126),"",OFFSET('Smelter Look-up'!$C$4,$V126-4,0)&amp;"")</f>
        <v>Zijin Mining Group Gold Smelting Co. Ltd.</v>
      </c>
      <c r="S126" s="165" t="str">
        <f t="shared" ref="S126" ca="1" si="17">IF(B126="","",IF(ISERROR(MATCH($E126,CL,0)),"Unknown",INDIRECT("'C'!$A$"&amp;MATCH($E126,CL,0)+1)))</f>
        <v>CN</v>
      </c>
      <c r="T126" s="165" t="str">
        <f ca="1">IF(B126="","",IF(ISERROR(MATCH($J126,SorP!$B$1:$B$6261,0)),"",INDIRECT("'SorP'!$A$"&amp;MATCH($S126&amp;$J126,SorP!C:C,0))))</f>
        <v>CN-FJ</v>
      </c>
      <c r="U126" s="185"/>
      <c r="V126" s="209">
        <f>IF(C126="",NA(),IF(OR(C126="Smelter not listed",C126="Smelter not yet identified"),MATCH($B126&amp;$D126,'Smelter Look-up'!$J:$J,0),MATCH($B126&amp;$C126,'Smelter Look-up'!$J:$J,0)))</f>
        <v>111</v>
      </c>
      <c r="X126" s="210">
        <f t="shared" ref="X126" si="18">IF(AND(C126="Smelter not listed",OR(LEN(D126)=0,LEN(E126)=0)),1,0)</f>
        <v>0</v>
      </c>
      <c r="AB126" s="211" t="str">
        <f t="shared" ref="AB126" si="19">B126&amp;C126</f>
        <v>GoldGold Refinery of Zijin Mining Group Co., Ltd.</v>
      </c>
    </row>
    <row r="127" spans="1:28" s="210" customFormat="1" ht="27">
      <c r="A127" s="399" t="s">
        <v>2114</v>
      </c>
      <c r="B127" s="400" t="s">
        <v>1087</v>
      </c>
      <c r="C127" s="404" t="s">
        <v>2113</v>
      </c>
      <c r="D127" s="407"/>
      <c r="E127" s="400" t="s">
        <v>1075</v>
      </c>
      <c r="F127" s="400" t="s">
        <v>2114</v>
      </c>
      <c r="G127" s="400" t="s">
        <v>12764</v>
      </c>
      <c r="H127" s="401">
        <v>0</v>
      </c>
      <c r="I127" s="402" t="s">
        <v>2208</v>
      </c>
      <c r="J127" s="402" t="s">
        <v>2115</v>
      </c>
      <c r="K127" s="405"/>
      <c r="L127" s="405"/>
      <c r="M127" s="405"/>
      <c r="N127" s="405"/>
      <c r="O127" s="405" t="s">
        <v>16261</v>
      </c>
      <c r="P127" s="403"/>
      <c r="Q127" s="406" t="s">
        <v>15935</v>
      </c>
      <c r="R127" s="166" t="str">
        <f ca="1">IF(ISERROR($V127),"",OFFSET('Smelter Look-up'!$C$4,$V127-4,0)&amp;"")</f>
        <v>Morris and Watson</v>
      </c>
      <c r="S127" s="165" t="str">
        <f t="shared" ref="S127:S154" ca="1" si="20">IF(B127="","",IF(ISERROR(MATCH($E127,CL,0)),"Unknown",INDIRECT("'C'!$A$"&amp;MATCH($E127,CL,0)+1)))</f>
        <v>NZ</v>
      </c>
      <c r="T127" s="165" t="str">
        <f ca="1">IF(B127="","",IF(ISERROR(MATCH($J127,SorP!$B$1:$B$6261,0)),"",INDIRECT("'SorP'!$A$"&amp;MATCH($S127&amp;$J127,SorP!C:C,0))))</f>
        <v>NZ-AUK</v>
      </c>
      <c r="U127" s="185"/>
      <c r="V127" s="209">
        <f>IF(C127="",NA(),IF(OR(C127="Smelter not listed",C127="Smelter not yet identified"),MATCH($B127&amp;$D127,'Smelter Look-up'!$J:$J,0),MATCH($B127&amp;$C127,'Smelter Look-up'!$J:$J,0)))</f>
        <v>210</v>
      </c>
      <c r="X127" s="210">
        <f t="shared" ref="X127:X154" si="21">IF(AND(C127="Smelter not listed",OR(LEN(D127)=0,LEN(E127)=0)),1,0)</f>
        <v>0</v>
      </c>
      <c r="AB127" s="211" t="str">
        <f t="shared" ref="AB127:AB154" si="22">B127&amp;C127</f>
        <v>GoldMorris and Watson</v>
      </c>
    </row>
    <row r="128" spans="1:28" s="210" customFormat="1" ht="20">
      <c r="A128" s="399" t="s">
        <v>2214</v>
      </c>
      <c r="B128" s="400" t="s">
        <v>1087</v>
      </c>
      <c r="C128" s="404" t="s">
        <v>2213</v>
      </c>
      <c r="D128" s="407" t="s">
        <v>2213</v>
      </c>
      <c r="E128" s="400" t="s">
        <v>12996</v>
      </c>
      <c r="F128" s="400" t="s">
        <v>2214</v>
      </c>
      <c r="G128" s="400" t="s">
        <v>12764</v>
      </c>
      <c r="H128" s="401">
        <v>0</v>
      </c>
      <c r="I128" s="402" t="s">
        <v>2215</v>
      </c>
      <c r="J128" s="402" t="s">
        <v>4026</v>
      </c>
      <c r="K128" s="405" t="s">
        <v>16262</v>
      </c>
      <c r="L128" s="405" t="s">
        <v>16263</v>
      </c>
      <c r="M128" s="405" t="s">
        <v>15968</v>
      </c>
      <c r="N128" s="405" t="s">
        <v>15969</v>
      </c>
      <c r="O128" s="405" t="s">
        <v>16264</v>
      </c>
      <c r="P128" s="403" t="s">
        <v>473</v>
      </c>
      <c r="Q128" s="406" t="s">
        <v>15902</v>
      </c>
      <c r="R128" s="166" t="str">
        <f ca="1">IF(ISERROR($V128),"",OFFSET('Smelter Look-up'!$C$4,$V128-4,0)&amp;"")</f>
        <v>SAFINA A.S.</v>
      </c>
      <c r="S128" s="165" t="str">
        <f t="shared" ca="1" si="20"/>
        <v>CZ</v>
      </c>
      <c r="T128" s="165" t="str">
        <f ca="1">IF(B128="","",IF(ISERROR(MATCH($J128,SorP!$B$1:$B$6261,0)),"",INDIRECT("'SorP'!$A$"&amp;MATCH($S128&amp;$J128,SorP!C:C,0))))</f>
        <v>CZ-20A</v>
      </c>
      <c r="U128" s="185"/>
      <c r="V128" s="209">
        <f>IF(C128="",NA(),IF(OR(C128="Smelter not listed",C128="Smelter not yet identified"),MATCH($B128&amp;$D128,'Smelter Look-up'!$J:$J,0),MATCH($B128&amp;$C128,'Smelter Look-up'!$J:$J,0)))</f>
        <v>250</v>
      </c>
      <c r="X128" s="210">
        <f t="shared" si="21"/>
        <v>0</v>
      </c>
      <c r="AB128" s="211" t="str">
        <f t="shared" si="22"/>
        <v>GoldSAFINA A.S.</v>
      </c>
    </row>
    <row r="129" spans="1:28" s="210" customFormat="1" ht="27">
      <c r="A129" s="399" t="s">
        <v>16265</v>
      </c>
      <c r="B129" s="400" t="s">
        <v>1087</v>
      </c>
      <c r="C129" s="404" t="s">
        <v>16266</v>
      </c>
      <c r="D129" s="407"/>
      <c r="E129" s="400" t="s">
        <v>1058</v>
      </c>
      <c r="F129" s="400" t="s">
        <v>16265</v>
      </c>
      <c r="G129" s="400" t="s">
        <v>12764</v>
      </c>
      <c r="H129" s="401">
        <v>0</v>
      </c>
      <c r="I129" s="402" t="s">
        <v>16267</v>
      </c>
      <c r="J129" s="402" t="s">
        <v>13122</v>
      </c>
      <c r="K129" s="405"/>
      <c r="L129" s="405"/>
      <c r="M129" s="405"/>
      <c r="N129" s="405"/>
      <c r="O129" s="405" t="s">
        <v>16268</v>
      </c>
      <c r="P129" s="403"/>
      <c r="Q129" s="406" t="s">
        <v>15935</v>
      </c>
      <c r="R129" s="166" t="str">
        <f ca="1">IF(ISERROR($V129),"",OFFSET('Smelter Look-up'!$C$4,$V129-4,0)&amp;"")</f>
        <v/>
      </c>
      <c r="S129" s="165" t="str">
        <f t="shared" ca="1" si="20"/>
        <v>CN</v>
      </c>
      <c r="T129" s="165" t="str">
        <f ca="1">IF(B129="","",IF(ISERROR(MATCH($J129,SorP!$B$1:$B$6261,0)),"",INDIRECT("'SorP'!$A$"&amp;MATCH($S129&amp;$J129,SorP!C:C,0))))</f>
        <v>CN-GD</v>
      </c>
      <c r="U129" s="185"/>
      <c r="V129" s="209" t="e">
        <f>IF(C129="",NA(),IF(OR(C129="Smelter not listed",C129="Smelter not yet identified"),MATCH($B129&amp;$D129,'Smelter Look-up'!$J:$J,0),MATCH($B129&amp;$C129,'Smelter Look-up'!$J:$J,0)))</f>
        <v>#N/A</v>
      </c>
      <c r="X129" s="210">
        <f t="shared" si="21"/>
        <v>0</v>
      </c>
      <c r="AB129" s="211" t="str">
        <f t="shared" si="22"/>
        <v>GoldGuangdong Jinding Gold Limited</v>
      </c>
    </row>
    <row r="130" spans="1:28" s="210" customFormat="1" ht="40.5">
      <c r="A130" s="399" t="s">
        <v>138</v>
      </c>
      <c r="B130" s="400" t="s">
        <v>1087</v>
      </c>
      <c r="C130" s="404" t="s">
        <v>137</v>
      </c>
      <c r="D130" s="407" t="s">
        <v>137</v>
      </c>
      <c r="E130" s="400" t="s">
        <v>16269</v>
      </c>
      <c r="F130" s="400" t="s">
        <v>138</v>
      </c>
      <c r="G130" s="400" t="s">
        <v>12764</v>
      </c>
      <c r="H130" s="401" t="s">
        <v>16270</v>
      </c>
      <c r="I130" s="402" t="s">
        <v>16271</v>
      </c>
      <c r="J130" s="402" t="s">
        <v>10615</v>
      </c>
      <c r="K130" s="405" t="s">
        <v>16272</v>
      </c>
      <c r="L130" s="405" t="s">
        <v>16273</v>
      </c>
      <c r="M130" s="405" t="s">
        <v>15954</v>
      </c>
      <c r="N130" s="405" t="s">
        <v>15894</v>
      </c>
      <c r="O130" s="405" t="s">
        <v>16274</v>
      </c>
      <c r="P130" s="403" t="s">
        <v>474</v>
      </c>
      <c r="Q130" s="406" t="s">
        <v>15902</v>
      </c>
      <c r="R130" s="166" t="str">
        <f ca="1">IF(ISERROR($V130),"",OFFSET('Smelter Look-up'!$C$4,$V130-4,0)&amp;"")</f>
        <v>Umicore Precious Metals Thailand</v>
      </c>
      <c r="S130" s="165" t="str">
        <f t="shared" ca="1" si="20"/>
        <v>TH</v>
      </c>
      <c r="T130" s="165" t="str">
        <f ca="1">IF(B130="","",IF(ISERROR(MATCH($J130,SorP!$B$1:$B$6261,0)),"",INDIRECT("'SorP'!$A$"&amp;MATCH($S130&amp;$J130,SorP!C:C,0))))</f>
        <v>TH-10</v>
      </c>
      <c r="U130" s="185"/>
      <c r="V130" s="209">
        <f>IF(C130="",NA(),IF(OR(C130="Smelter not listed",C130="Smelter not yet identified"),MATCH($B130&amp;$D130,'Smelter Look-up'!$J:$J,0),MATCH($B130&amp;$C130,'Smelter Look-up'!$J:$J,0)))</f>
        <v>318</v>
      </c>
      <c r="X130" s="210">
        <f t="shared" si="21"/>
        <v>0</v>
      </c>
      <c r="AB130" s="211" t="str">
        <f t="shared" si="22"/>
        <v>GoldUmicore Precious Metals Thailand</v>
      </c>
    </row>
    <row r="131" spans="1:28" s="210" customFormat="1" ht="27">
      <c r="A131" s="399" t="s">
        <v>16275</v>
      </c>
      <c r="B131" s="400" t="s">
        <v>1087</v>
      </c>
      <c r="C131" s="404" t="s">
        <v>16276</v>
      </c>
      <c r="D131" s="407" t="s">
        <v>16276</v>
      </c>
      <c r="E131" s="400" t="s">
        <v>16277</v>
      </c>
      <c r="F131" s="400" t="s">
        <v>16275</v>
      </c>
      <c r="G131" s="400" t="s">
        <v>12764</v>
      </c>
      <c r="H131" s="401" t="s">
        <v>16278</v>
      </c>
      <c r="I131" s="402" t="s">
        <v>1494</v>
      </c>
      <c r="J131" s="402" t="s">
        <v>1495</v>
      </c>
      <c r="K131" s="405" t="s">
        <v>16279</v>
      </c>
      <c r="L131" s="405" t="s">
        <v>16280</v>
      </c>
      <c r="M131" s="405" t="s">
        <v>15954</v>
      </c>
      <c r="N131" s="405" t="s">
        <v>15969</v>
      </c>
      <c r="O131" s="405" t="s">
        <v>16281</v>
      </c>
      <c r="P131" s="403" t="s">
        <v>473</v>
      </c>
      <c r="Q131" s="406" t="s">
        <v>15902</v>
      </c>
      <c r="R131" s="166" t="str">
        <f ca="1">IF(ISERROR($V131),"",OFFSET('Smelter Look-up'!$C$4,$V131-4,0)&amp;"")</f>
        <v/>
      </c>
      <c r="S131" s="165" t="str">
        <f t="shared" ca="1" si="20"/>
        <v>US</v>
      </c>
      <c r="T131" s="165" t="str">
        <f ca="1">IF(B131="","",IF(ISERROR(MATCH($J131,SorP!$B$1:$B$6261,0)),"",INDIRECT("'SorP'!$A$"&amp;MATCH($S131&amp;$J131,SorP!C:C,0))))</f>
        <v>US-RI</v>
      </c>
      <c r="U131" s="185"/>
      <c r="V131" s="209" t="e">
        <f>IF(C131="",NA(),IF(OR(C131="Smelter not listed",C131="Smelter not yet identified"),MATCH($B131&amp;$D131,'Smelter Look-up'!$J:$J,0),MATCH($B131&amp;$C131,'Smelter Look-up'!$J:$J,0)))</f>
        <v>#N/A</v>
      </c>
      <c r="X131" s="210">
        <f t="shared" si="21"/>
        <v>0</v>
      </c>
      <c r="AB131" s="211" t="str">
        <f t="shared" si="22"/>
        <v>GoldGeib Refining Corporation</v>
      </c>
    </row>
    <row r="132" spans="1:28" s="210" customFormat="1" ht="27">
      <c r="A132" s="399" t="s">
        <v>16282</v>
      </c>
      <c r="B132" s="400" t="s">
        <v>1087</v>
      </c>
      <c r="C132" s="404" t="s">
        <v>1760</v>
      </c>
      <c r="D132" s="407" t="s">
        <v>16283</v>
      </c>
      <c r="E132" s="400" t="s">
        <v>1058</v>
      </c>
      <c r="F132" s="400" t="s">
        <v>16282</v>
      </c>
      <c r="G132" s="400" t="s">
        <v>12764</v>
      </c>
      <c r="H132" s="401"/>
      <c r="I132" s="402"/>
      <c r="J132" s="402"/>
      <c r="K132" s="405"/>
      <c r="L132" s="405"/>
      <c r="M132" s="405"/>
      <c r="N132" s="405"/>
      <c r="O132" s="405"/>
      <c r="P132" s="403"/>
      <c r="Q132" s="406"/>
      <c r="R132" s="166" t="str">
        <f ca="1">IF(ISERROR($V132),"",OFFSET('Smelter Look-up'!$C$4,$V132-4,0)&amp;"")</f>
        <v/>
      </c>
      <c r="S132" s="165" t="str">
        <f t="shared" ca="1" si="20"/>
        <v>CN</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si="21"/>
        <v>0</v>
      </c>
      <c r="AB132" s="211" t="str">
        <f t="shared" si="22"/>
        <v>GoldSmelter not listed</v>
      </c>
    </row>
    <row r="133" spans="1:28" s="210" customFormat="1" ht="40.5">
      <c r="A133" s="399" t="s">
        <v>1344</v>
      </c>
      <c r="B133" s="400" t="s">
        <v>1087</v>
      </c>
      <c r="C133" s="404" t="s">
        <v>2077</v>
      </c>
      <c r="D133" s="407" t="s">
        <v>2077</v>
      </c>
      <c r="E133" s="400" t="s">
        <v>1064</v>
      </c>
      <c r="F133" s="400" t="s">
        <v>1344</v>
      </c>
      <c r="G133" s="400" t="s">
        <v>12764</v>
      </c>
      <c r="H133" s="401">
        <v>0</v>
      </c>
      <c r="I133" s="402" t="s">
        <v>1624</v>
      </c>
      <c r="J133" s="402" t="s">
        <v>14936</v>
      </c>
      <c r="K133" s="405" t="s">
        <v>16284</v>
      </c>
      <c r="L133" s="405" t="s">
        <v>16285</v>
      </c>
      <c r="M133" s="405" t="s">
        <v>16286</v>
      </c>
      <c r="N133" s="405" t="s">
        <v>15910</v>
      </c>
      <c r="O133" s="405" t="s">
        <v>16287</v>
      </c>
      <c r="P133" s="403" t="s">
        <v>475</v>
      </c>
      <c r="Q133" s="406" t="s">
        <v>15902</v>
      </c>
      <c r="R133" s="166" t="str">
        <f ca="1">IF(ISERROR($V133),"",OFFSET('Smelter Look-up'!$C$4,$V133-4,0)&amp;"")</f>
        <v>MMTC-PAMP India Pvt., Ltd.</v>
      </c>
      <c r="S133" s="165" t="str">
        <f t="shared" ca="1" si="20"/>
        <v>IN</v>
      </c>
      <c r="T133" s="165" t="str">
        <f ca="1">IF(B133="","",IF(ISERROR(MATCH($J133,SorP!$B$1:$B$6261,0)),"",INDIRECT("'SorP'!$A$"&amp;MATCH($S133&amp;$J133,SorP!C:C,0))))</f>
        <v>IN-HR</v>
      </c>
      <c r="U133" s="185"/>
      <c r="V133" s="209">
        <f>IF(C133="",NA(),IF(OR(C133="Smelter not listed",C133="Smelter not yet identified"),MATCH($B133&amp;$D133,'Smelter Look-up'!$J:$J,0),MATCH($B133&amp;$C133,'Smelter Look-up'!$J:$J,0)))</f>
        <v>208</v>
      </c>
      <c r="X133" s="210">
        <f t="shared" si="21"/>
        <v>0</v>
      </c>
      <c r="AB133" s="211" t="str">
        <f t="shared" si="22"/>
        <v>GoldMMTC-PAMP India Pvt., Ltd.</v>
      </c>
    </row>
    <row r="134" spans="1:28" s="210" customFormat="1" ht="20">
      <c r="A134" s="399" t="s">
        <v>16288</v>
      </c>
      <c r="B134" s="400" t="s">
        <v>1087</v>
      </c>
      <c r="C134" s="404" t="s">
        <v>16289</v>
      </c>
      <c r="D134" s="407"/>
      <c r="E134" s="400" t="s">
        <v>16290</v>
      </c>
      <c r="F134" s="400" t="s">
        <v>16288</v>
      </c>
      <c r="G134" s="400" t="s">
        <v>12764</v>
      </c>
      <c r="H134" s="401"/>
      <c r="I134" s="402"/>
      <c r="J134" s="402"/>
      <c r="K134" s="405"/>
      <c r="L134" s="405"/>
      <c r="M134" s="405"/>
      <c r="N134" s="405"/>
      <c r="O134" s="405"/>
      <c r="P134" s="403"/>
      <c r="Q134" s="406"/>
      <c r="R134" s="166" t="str">
        <f ca="1">IF(ISERROR($V134),"",OFFSET('Smelter Look-up'!$C$4,$V134-4,0)&amp;"")</f>
        <v/>
      </c>
      <c r="S134" s="165" t="str">
        <f t="shared" ca="1" si="20"/>
        <v>Unknown</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si="21"/>
        <v>0</v>
      </c>
      <c r="AB134" s="211" t="str">
        <f t="shared" si="22"/>
        <v>GoldRepublic Metals Corporation</v>
      </c>
    </row>
    <row r="135" spans="1:28" s="210" customFormat="1" ht="189">
      <c r="A135" s="399" t="s">
        <v>1342</v>
      </c>
      <c r="B135" s="400" t="s">
        <v>1087</v>
      </c>
      <c r="C135" s="404" t="s">
        <v>12257</v>
      </c>
      <c r="D135" s="407" t="s">
        <v>12257</v>
      </c>
      <c r="E135" s="400" t="s">
        <v>842</v>
      </c>
      <c r="F135" s="400" t="s">
        <v>1342</v>
      </c>
      <c r="G135" s="400" t="s">
        <v>12764</v>
      </c>
      <c r="H135" s="401">
        <v>0</v>
      </c>
      <c r="I135" s="402" t="s">
        <v>1626</v>
      </c>
      <c r="J135" s="402" t="s">
        <v>9073</v>
      </c>
      <c r="K135" s="405" t="s">
        <v>16291</v>
      </c>
      <c r="L135" s="405" t="s">
        <v>16292</v>
      </c>
      <c r="M135" s="405" t="s">
        <v>15968</v>
      </c>
      <c r="N135" s="405" t="s">
        <v>15910</v>
      </c>
      <c r="O135" s="405" t="s">
        <v>16293</v>
      </c>
      <c r="P135" s="403" t="s">
        <v>475</v>
      </c>
      <c r="Q135" s="406" t="s">
        <v>15902</v>
      </c>
      <c r="R135" s="166" t="str">
        <f ca="1">IF(ISERROR($V135),"",OFFSET('Smelter Look-up'!$C$4,$V135-4,0)&amp;"")</f>
        <v>KGHM Polska Miedz Spolka Akcyjna</v>
      </c>
      <c r="S135" s="165" t="str">
        <f t="shared" ca="1" si="20"/>
        <v>PL</v>
      </c>
      <c r="T135" s="165" t="str">
        <f ca="1">IF(B135="","",IF(ISERROR(MATCH($J135,SorP!$B$1:$B$6261,0)),"",INDIRECT("'SorP'!$A$"&amp;MATCH($S135&amp;$J135,SorP!C:C,0))))</f>
        <v>PL-02</v>
      </c>
      <c r="U135" s="185"/>
      <c r="V135" s="209">
        <f>IF(C135="",NA(),IF(OR(C135="Smelter not listed",C135="Smelter not yet identified"),MATCH($B135&amp;$D135,'Smelter Look-up'!$J:$J,0),MATCH($B135&amp;$C135,'Smelter Look-up'!$J:$J,0)))</f>
        <v>160</v>
      </c>
      <c r="X135" s="210">
        <f t="shared" si="21"/>
        <v>0</v>
      </c>
      <c r="AB135" s="211" t="str">
        <f t="shared" si="22"/>
        <v>GoldKGHM Polska Miedz Spolka Akcyjna</v>
      </c>
    </row>
    <row r="136" spans="1:28" s="210" customFormat="1" ht="202.5">
      <c r="A136" s="399" t="s">
        <v>1347</v>
      </c>
      <c r="B136" s="400" t="s">
        <v>1087</v>
      </c>
      <c r="C136" s="404" t="s">
        <v>1346</v>
      </c>
      <c r="D136" s="407"/>
      <c r="E136" s="400" t="s">
        <v>16294</v>
      </c>
      <c r="F136" s="400" t="s">
        <v>1347</v>
      </c>
      <c r="G136" s="400" t="s">
        <v>12764</v>
      </c>
      <c r="H136" s="401" t="s">
        <v>16295</v>
      </c>
      <c r="I136" s="402" t="s">
        <v>1629</v>
      </c>
      <c r="J136" s="402" t="s">
        <v>1630</v>
      </c>
      <c r="K136" s="405"/>
      <c r="L136" s="405"/>
      <c r="M136" s="405"/>
      <c r="N136" s="405"/>
      <c r="O136" s="405" t="s">
        <v>16296</v>
      </c>
      <c r="P136" s="403"/>
      <c r="Q136" s="406" t="s">
        <v>15935</v>
      </c>
      <c r="R136" s="166" t="str">
        <f ca="1">IF(ISERROR($V136),"",OFFSET('Smelter Look-up'!$C$4,$V136-4,0)&amp;"")</f>
        <v>Singway Technology Co., Ltd.</v>
      </c>
      <c r="S136" s="165" t="str">
        <f t="shared" ca="1" si="20"/>
        <v>TW</v>
      </c>
      <c r="T136" s="165" t="str">
        <f ca="1">IF(B136="","",IF(ISERROR(MATCH($J136,SorP!$B$1:$B$6261,0)),"",INDIRECT("'SorP'!$A$"&amp;MATCH($S136&amp;$J136,SorP!C:C,0))))</f>
        <v>TW-TAO</v>
      </c>
      <c r="U136" s="185"/>
      <c r="V136" s="209">
        <f>IF(C136="",NA(),IF(OR(C136="Smelter not listed",C136="Smelter not yet identified"),MATCH($B136&amp;$D136,'Smelter Look-up'!$J:$J,0),MATCH($B136&amp;$C136,'Smelter Look-up'!$J:$J,0)))</f>
        <v>279</v>
      </c>
      <c r="X136" s="210">
        <f t="shared" si="21"/>
        <v>0</v>
      </c>
      <c r="AB136" s="211" t="str">
        <f t="shared" si="22"/>
        <v>GoldSingway Technology Co., Ltd.</v>
      </c>
    </row>
    <row r="137" spans="1:28" s="210" customFormat="1" ht="20">
      <c r="A137" s="399" t="s">
        <v>16297</v>
      </c>
      <c r="B137" s="400" t="s">
        <v>1087</v>
      </c>
      <c r="C137" s="404" t="s">
        <v>1760</v>
      </c>
      <c r="D137" s="407" t="s">
        <v>16298</v>
      </c>
      <c r="E137" s="400" t="s">
        <v>1058</v>
      </c>
      <c r="F137" s="400" t="s">
        <v>16297</v>
      </c>
      <c r="G137" s="400" t="s">
        <v>12764</v>
      </c>
      <c r="H137" s="401"/>
      <c r="I137" s="402" t="s">
        <v>16299</v>
      </c>
      <c r="J137" s="402" t="s">
        <v>16300</v>
      </c>
      <c r="K137" s="405"/>
      <c r="L137" s="405"/>
      <c r="M137" s="405"/>
      <c r="N137" s="405"/>
      <c r="O137" s="405"/>
      <c r="P137" s="403"/>
      <c r="Q137" s="406"/>
      <c r="R137" s="166" t="str">
        <f ca="1">IF(ISERROR($V137),"",OFFSET('Smelter Look-up'!$C$4,$V137-4,0)&amp;"")</f>
        <v/>
      </c>
      <c r="S137" s="165" t="str">
        <f t="shared" ca="1" si="20"/>
        <v>CN</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si="21"/>
        <v>0</v>
      </c>
      <c r="AB137" s="211" t="str">
        <f t="shared" si="22"/>
        <v>GoldSmelter not listed</v>
      </c>
    </row>
    <row r="138" spans="1:28" s="210" customFormat="1" ht="20">
      <c r="A138" s="399" t="s">
        <v>13281</v>
      </c>
      <c r="B138" s="400" t="s">
        <v>1087</v>
      </c>
      <c r="C138" s="404" t="s">
        <v>13280</v>
      </c>
      <c r="D138" s="407"/>
      <c r="E138" s="400" t="s">
        <v>1058</v>
      </c>
      <c r="F138" s="400" t="s">
        <v>13281</v>
      </c>
      <c r="G138" s="400" t="s">
        <v>12764</v>
      </c>
      <c r="H138" s="401">
        <v>0</v>
      </c>
      <c r="I138" s="402" t="s">
        <v>1594</v>
      </c>
      <c r="J138" s="402" t="s">
        <v>13118</v>
      </c>
      <c r="K138" s="405"/>
      <c r="L138" s="405"/>
      <c r="M138" s="405"/>
      <c r="N138" s="405"/>
      <c r="O138" s="405" t="s">
        <v>16186</v>
      </c>
      <c r="P138" s="403"/>
      <c r="Q138" s="406" t="s">
        <v>15935</v>
      </c>
      <c r="R138" s="166" t="str">
        <f ca="1">IF(ISERROR($V138),"",OFFSET('Smelter Look-up'!$C$4,$V138-4,0)&amp;"")</f>
        <v>Shandong Humon Smelting Co., Ltd.</v>
      </c>
      <c r="S138" s="165" t="str">
        <f t="shared" ca="1" si="20"/>
        <v>CN</v>
      </c>
      <c r="T138" s="165" t="str">
        <f ca="1">IF(B138="","",IF(ISERROR(MATCH($J138,SorP!$B$1:$B$6261,0)),"",INDIRECT("'SorP'!$A$"&amp;MATCH($S138&amp;$J138,SorP!C:C,0))))</f>
        <v>CN-SD</v>
      </c>
      <c r="U138" s="185"/>
      <c r="V138" s="209">
        <f>IF(C138="",NA(),IF(OR(C138="Smelter not listed",C138="Smelter not yet identified"),MATCH($B138&amp;$D138,'Smelter Look-up'!$J:$J,0),MATCH($B138&amp;$C138,'Smelter Look-up'!$J:$J,0)))</f>
        <v>265</v>
      </c>
      <c r="X138" s="210">
        <f t="shared" si="21"/>
        <v>0</v>
      </c>
      <c r="AB138" s="211" t="str">
        <f t="shared" si="22"/>
        <v>GoldShandong Humon Smelting Co., Ltd.</v>
      </c>
    </row>
    <row r="139" spans="1:28" s="210" customFormat="1" ht="20">
      <c r="A139" s="399" t="s">
        <v>14515</v>
      </c>
      <c r="B139" s="400" t="s">
        <v>1087</v>
      </c>
      <c r="C139" s="404" t="s">
        <v>14514</v>
      </c>
      <c r="D139" s="407"/>
      <c r="E139" s="400" t="s">
        <v>1058</v>
      </c>
      <c r="F139" s="400" t="s">
        <v>14515</v>
      </c>
      <c r="G139" s="400" t="s">
        <v>12764</v>
      </c>
      <c r="H139" s="401">
        <v>0</v>
      </c>
      <c r="I139" s="402" t="s">
        <v>14551</v>
      </c>
      <c r="J139" s="402" t="s">
        <v>13122</v>
      </c>
      <c r="K139" s="405"/>
      <c r="L139" s="405"/>
      <c r="M139" s="405"/>
      <c r="N139" s="405"/>
      <c r="O139" s="405" t="s">
        <v>15984</v>
      </c>
      <c r="P139" s="403"/>
      <c r="Q139" s="406" t="s">
        <v>15935</v>
      </c>
      <c r="R139" s="166" t="str">
        <f ca="1">IF(ISERROR($V139),"",OFFSET('Smelter Look-up'!$C$4,$V139-4,0)&amp;"")</f>
        <v>Shenzhen Zhonghenglong Real Industry Co., Ltd.</v>
      </c>
      <c r="S139" s="165" t="str">
        <f t="shared" ca="1" si="20"/>
        <v>CN</v>
      </c>
      <c r="T139" s="165" t="str">
        <f ca="1">IF(B139="","",IF(ISERROR(MATCH($J139,SorP!$B$1:$B$6261,0)),"",INDIRECT("'SorP'!$A$"&amp;MATCH($S139&amp;$J139,SorP!C:C,0))))</f>
        <v>CN-GD</v>
      </c>
      <c r="U139" s="185"/>
      <c r="V139" s="209">
        <f>IF(C139="",NA(),IF(OR(C139="Smelter not listed",C139="Smelter not yet identified"),MATCH($B139&amp;$D139,'Smelter Look-up'!$J:$J,0),MATCH($B139&amp;$C139,'Smelter Look-up'!$J:$J,0)))</f>
        <v>273</v>
      </c>
      <c r="X139" s="210">
        <f t="shared" si="21"/>
        <v>0</v>
      </c>
      <c r="AB139" s="211" t="str">
        <f t="shared" si="22"/>
        <v>GoldShenzhen Zhonghenglong Real Industry Co., Ltd.</v>
      </c>
    </row>
    <row r="140" spans="1:28" s="210" customFormat="1" ht="20">
      <c r="A140" s="399" t="s">
        <v>16301</v>
      </c>
      <c r="B140" s="400" t="s">
        <v>1087</v>
      </c>
      <c r="C140" s="404" t="s">
        <v>1760</v>
      </c>
      <c r="D140" s="407" t="s">
        <v>16302</v>
      </c>
      <c r="E140" s="400" t="s">
        <v>1058</v>
      </c>
      <c r="F140" s="400" t="s">
        <v>16301</v>
      </c>
      <c r="G140" s="400" t="s">
        <v>12764</v>
      </c>
      <c r="H140" s="401"/>
      <c r="I140" s="402"/>
      <c r="J140" s="402"/>
      <c r="K140" s="405"/>
      <c r="L140" s="405"/>
      <c r="M140" s="405"/>
      <c r="N140" s="405"/>
      <c r="O140" s="405"/>
      <c r="P140" s="403"/>
      <c r="Q140" s="406"/>
      <c r="R140" s="166" t="str">
        <f ca="1">IF(ISERROR($V140),"",OFFSET('Smelter Look-up'!$C$4,$V140-4,0)&amp;"")</f>
        <v/>
      </c>
      <c r="S140" s="165" t="str">
        <f t="shared" ca="1" si="20"/>
        <v>CN</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si="21"/>
        <v>0</v>
      </c>
      <c r="AB140" s="211" t="str">
        <f t="shared" si="22"/>
        <v>GoldSmelter not listed</v>
      </c>
    </row>
    <row r="141" spans="1:28" s="210" customFormat="1" ht="189">
      <c r="A141" s="399" t="s">
        <v>1632</v>
      </c>
      <c r="B141" s="400" t="s">
        <v>1087</v>
      </c>
      <c r="C141" s="404" t="s">
        <v>1631</v>
      </c>
      <c r="D141" s="407" t="s">
        <v>1631</v>
      </c>
      <c r="E141" s="400" t="s">
        <v>16303</v>
      </c>
      <c r="F141" s="400" t="s">
        <v>1632</v>
      </c>
      <c r="G141" s="400" t="s">
        <v>12764</v>
      </c>
      <c r="H141" s="401" t="s">
        <v>16304</v>
      </c>
      <c r="I141" s="402" t="s">
        <v>1633</v>
      </c>
      <c r="J141" s="402" t="s">
        <v>2461</v>
      </c>
      <c r="K141" s="405" t="s">
        <v>16305</v>
      </c>
      <c r="L141" s="405" t="s">
        <v>16306</v>
      </c>
      <c r="M141" s="405" t="s">
        <v>15954</v>
      </c>
      <c r="N141" s="405" t="s">
        <v>15894</v>
      </c>
      <c r="O141" s="405" t="s">
        <v>16307</v>
      </c>
      <c r="P141" s="403" t="s">
        <v>474</v>
      </c>
      <c r="Q141" s="406" t="s">
        <v>15902</v>
      </c>
      <c r="R141" s="166" t="str">
        <f ca="1">IF(ISERROR($V141),"",OFFSET('Smelter Look-up'!$C$4,$V141-4,0)&amp;"")</f>
        <v>Al Etihad Gold Refinery DMCC</v>
      </c>
      <c r="S141" s="165" t="str">
        <f t="shared" ca="1" si="20"/>
        <v>AE</v>
      </c>
      <c r="T141" s="165" t="str">
        <f ca="1">IF(B141="","",IF(ISERROR(MATCH($J141,SorP!$B$1:$B$6261,0)),"",INDIRECT("'SorP'!$A$"&amp;MATCH($S141&amp;$J141,SorP!C:C,0))))</f>
        <v>AE-DU</v>
      </c>
      <c r="U141" s="185"/>
      <c r="V141" s="209">
        <f>IF(C141="",NA(),IF(OR(C141="Smelter not listed",C141="Smelter not yet identified"),MATCH($B141&amp;$D141,'Smelter Look-up'!$J:$J,0),MATCH($B141&amp;$C141,'Smelter Look-up'!$J:$J,0)))</f>
        <v>18</v>
      </c>
      <c r="X141" s="210">
        <f t="shared" si="21"/>
        <v>0</v>
      </c>
      <c r="AB141" s="211" t="str">
        <f t="shared" si="22"/>
        <v>GoldAl Etihad Gold Refinery DMCC</v>
      </c>
    </row>
    <row r="142" spans="1:28" s="210" customFormat="1" ht="67.5">
      <c r="A142" s="399" t="s">
        <v>1635</v>
      </c>
      <c r="B142" s="400" t="s">
        <v>1087</v>
      </c>
      <c r="C142" s="404" t="s">
        <v>1634</v>
      </c>
      <c r="D142" s="407" t="s">
        <v>1634</v>
      </c>
      <c r="E142" s="400" t="s">
        <v>16303</v>
      </c>
      <c r="F142" s="400" t="s">
        <v>1635</v>
      </c>
      <c r="G142" s="400" t="s">
        <v>12764</v>
      </c>
      <c r="H142" s="401" t="s">
        <v>16308</v>
      </c>
      <c r="I142" s="402" t="s">
        <v>1633</v>
      </c>
      <c r="J142" s="402" t="s">
        <v>2461</v>
      </c>
      <c r="K142" s="405" t="s">
        <v>16309</v>
      </c>
      <c r="L142" s="405" t="s">
        <v>16310</v>
      </c>
      <c r="M142" s="405" t="s">
        <v>15954</v>
      </c>
      <c r="N142" s="405" t="s">
        <v>15894</v>
      </c>
      <c r="O142" s="405" t="s">
        <v>16311</v>
      </c>
      <c r="P142" s="403" t="s">
        <v>474</v>
      </c>
      <c r="Q142" s="406" t="s">
        <v>15902</v>
      </c>
      <c r="R142" s="166" t="str">
        <f ca="1">IF(ISERROR($V142),"",OFFSET('Smelter Look-up'!$C$4,$V142-4,0)&amp;"")</f>
        <v>Emirates Gold DMCC</v>
      </c>
      <c r="S142" s="165" t="str">
        <f t="shared" ca="1" si="20"/>
        <v>AE</v>
      </c>
      <c r="T142" s="165" t="str">
        <f ca="1">IF(B142="","",IF(ISERROR(MATCH($J142,SorP!$B$1:$B$6261,0)),"",INDIRECT("'SorP'!$A$"&amp;MATCH($S142&amp;$J142,SorP!C:C,0))))</f>
        <v>AE-DU</v>
      </c>
      <c r="U142" s="185"/>
      <c r="V142" s="209">
        <f>IF(C142="",NA(),IF(OR(C142="Smelter not listed",C142="Smelter not yet identified"),MATCH($B142&amp;$D142,'Smelter Look-up'!$J:$J,0),MATCH($B142&amp;$C142,'Smelter Look-up'!$J:$J,0)))</f>
        <v>94</v>
      </c>
      <c r="X142" s="210">
        <f t="shared" si="21"/>
        <v>0</v>
      </c>
      <c r="AB142" s="211" t="str">
        <f t="shared" si="22"/>
        <v>GoldEmirates Gold DMCC</v>
      </c>
    </row>
    <row r="143" spans="1:28" s="210" customFormat="1" ht="67.5">
      <c r="A143" s="399" t="s">
        <v>13278</v>
      </c>
      <c r="B143" s="400" t="s">
        <v>1087</v>
      </c>
      <c r="C143" s="404" t="s">
        <v>13277</v>
      </c>
      <c r="D143" s="407"/>
      <c r="E143" s="400" t="s">
        <v>1050</v>
      </c>
      <c r="F143" s="400" t="s">
        <v>13278</v>
      </c>
      <c r="G143" s="400" t="s">
        <v>12764</v>
      </c>
      <c r="H143" s="401">
        <v>0</v>
      </c>
      <c r="I143" s="402" t="s">
        <v>1633</v>
      </c>
      <c r="J143" s="402" t="s">
        <v>2461</v>
      </c>
      <c r="K143" s="405"/>
      <c r="L143" s="405"/>
      <c r="M143" s="405"/>
      <c r="N143" s="405"/>
      <c r="O143" s="405" t="s">
        <v>16186</v>
      </c>
      <c r="P143" s="403"/>
      <c r="Q143" s="406" t="s">
        <v>15935</v>
      </c>
      <c r="R143" s="166" t="str">
        <f ca="1">IF(ISERROR($V143),"",OFFSET('Smelter Look-up'!$C$4,$V143-4,0)&amp;"")</f>
        <v>International Precious Metal Refiners</v>
      </c>
      <c r="S143" s="165" t="str">
        <f t="shared" ca="1" si="20"/>
        <v>AE</v>
      </c>
      <c r="T143" s="165" t="str">
        <f ca="1">IF(B143="","",IF(ISERROR(MATCH($J143,SorP!$B$1:$B$6261,0)),"",INDIRECT("'SorP'!$A$"&amp;MATCH($S143&amp;$J143,SorP!C:C,0))))</f>
        <v>AE-DU</v>
      </c>
      <c r="U143" s="185"/>
      <c r="V143" s="209">
        <f>IF(C143="",NA(),IF(OR(C143="Smelter not listed",C143="Smelter not yet identified"),MATCH($B143&amp;$D143,'Smelter Look-up'!$J:$J,0),MATCH($B143&amp;$C143,'Smelter Look-up'!$J:$J,0)))</f>
        <v>136</v>
      </c>
      <c r="X143" s="210">
        <f t="shared" si="21"/>
        <v>0</v>
      </c>
      <c r="AB143" s="211" t="str">
        <f t="shared" si="22"/>
        <v>GoldInternational Precious Metal Refiners</v>
      </c>
    </row>
    <row r="144" spans="1:28" s="210" customFormat="1" ht="27">
      <c r="A144" s="399" t="s">
        <v>1637</v>
      </c>
      <c r="B144" s="400" t="s">
        <v>1087</v>
      </c>
      <c r="C144" s="404" t="s">
        <v>2121</v>
      </c>
      <c r="D144" s="407" t="s">
        <v>2121</v>
      </c>
      <c r="E144" s="400" t="s">
        <v>1065</v>
      </c>
      <c r="F144" s="400" t="s">
        <v>1637</v>
      </c>
      <c r="G144" s="400" t="s">
        <v>12764</v>
      </c>
      <c r="H144" s="401">
        <v>0</v>
      </c>
      <c r="I144" s="402" t="s">
        <v>1638</v>
      </c>
      <c r="J144" s="402" t="s">
        <v>6296</v>
      </c>
      <c r="K144" s="405" t="s">
        <v>15903</v>
      </c>
      <c r="L144" s="405" t="s">
        <v>16312</v>
      </c>
      <c r="M144" s="405" t="s">
        <v>15939</v>
      </c>
      <c r="N144" s="405" t="s">
        <v>15910</v>
      </c>
      <c r="O144" s="405" t="s">
        <v>16313</v>
      </c>
      <c r="P144" s="403" t="s">
        <v>475</v>
      </c>
      <c r="Q144" s="406" t="s">
        <v>15902</v>
      </c>
      <c r="R144" s="166" t="str">
        <f ca="1">IF(ISERROR($V144),"",OFFSET('Smelter Look-up'!$C$4,$V144-4,0)&amp;"")</f>
        <v>T.C.A S.p.A</v>
      </c>
      <c r="S144" s="165" t="str">
        <f t="shared" ca="1" si="20"/>
        <v>IT</v>
      </c>
      <c r="T144" s="165" t="str">
        <f ca="1">IF(B144="","",IF(ISERROR(MATCH($J144,SorP!$B$1:$B$6261,0)),"",INDIRECT("'SorP'!$A$"&amp;MATCH($S144&amp;$J144,SorP!C:C,0))))</f>
        <v>IT-52</v>
      </c>
      <c r="U144" s="185"/>
      <c r="V144" s="209">
        <f>IF(C144="",NA(),IF(OR(C144="Smelter not listed",C144="Smelter not yet identified"),MATCH($B144&amp;$D144,'Smelter Look-up'!$J:$J,0),MATCH($B144&amp;$C144,'Smelter Look-up'!$J:$J,0)))</f>
        <v>294</v>
      </c>
      <c r="X144" s="210">
        <f t="shared" si="21"/>
        <v>0</v>
      </c>
      <c r="AB144" s="211" t="str">
        <f t="shared" si="22"/>
        <v>GoldT.C.A S.p.A</v>
      </c>
    </row>
    <row r="145" spans="1:28" s="210" customFormat="1" ht="27">
      <c r="A145" s="399" t="s">
        <v>2212</v>
      </c>
      <c r="B145" s="400" t="s">
        <v>1087</v>
      </c>
      <c r="C145" s="404" t="s">
        <v>13279</v>
      </c>
      <c r="D145" s="407" t="s">
        <v>13279</v>
      </c>
      <c r="E145" s="400" t="s">
        <v>1074</v>
      </c>
      <c r="F145" s="400" t="s">
        <v>2212</v>
      </c>
      <c r="G145" s="400" t="s">
        <v>12764</v>
      </c>
      <c r="H145" s="401">
        <v>0</v>
      </c>
      <c r="I145" s="402" t="s">
        <v>2241</v>
      </c>
      <c r="J145" s="402" t="s">
        <v>8529</v>
      </c>
      <c r="K145" s="405" t="s">
        <v>16314</v>
      </c>
      <c r="L145" s="405" t="s">
        <v>16315</v>
      </c>
      <c r="M145" s="405" t="s">
        <v>15968</v>
      </c>
      <c r="N145" s="405" t="s">
        <v>15969</v>
      </c>
      <c r="O145" s="405" t="s">
        <v>16316</v>
      </c>
      <c r="P145" s="403" t="s">
        <v>473</v>
      </c>
      <c r="Q145" s="406" t="s">
        <v>15902</v>
      </c>
      <c r="R145" s="166" t="str">
        <f ca="1">IF(ISERROR($V145),"",OFFSET('Smelter Look-up'!$C$4,$V145-4,0)&amp;"")</f>
        <v>REMONDIS PMR B.V.</v>
      </c>
      <c r="S145" s="165" t="str">
        <f t="shared" ca="1" si="20"/>
        <v>Unknown</v>
      </c>
      <c r="T145" s="165" t="e">
        <f ca="1">IF(B145="","",IF(ISERROR(MATCH($J145,SorP!$B$1:$B$6261,0)),"",INDIRECT("'SorP'!$A$"&amp;MATCH($S145&amp;$J145,SorP!C:C,0))))</f>
        <v>#N/A</v>
      </c>
      <c r="U145" s="185"/>
      <c r="V145" s="209">
        <f>IF(C145="",NA(),IF(OR(C145="Smelter not listed",C145="Smelter not yet identified"),MATCH($B145&amp;$D145,'Smelter Look-up'!$J:$J,0),MATCH($B145&amp;$C145,'Smelter Look-up'!$J:$J,0)))</f>
        <v>244</v>
      </c>
      <c r="X145" s="210">
        <f t="shared" si="21"/>
        <v>0</v>
      </c>
      <c r="AB145" s="211" t="str">
        <f t="shared" si="22"/>
        <v>GoldREMONDIS PMR B.V.</v>
      </c>
    </row>
    <row r="146" spans="1:28" s="210" customFormat="1" ht="54">
      <c r="A146" s="399" t="s">
        <v>13276</v>
      </c>
      <c r="B146" s="400" t="s">
        <v>1087</v>
      </c>
      <c r="C146" s="404" t="s">
        <v>13275</v>
      </c>
      <c r="D146" s="407"/>
      <c r="E146" s="400" t="s">
        <v>1050</v>
      </c>
      <c r="F146" s="400" t="s">
        <v>13276</v>
      </c>
      <c r="G146" s="400" t="s">
        <v>12764</v>
      </c>
      <c r="H146" s="401">
        <v>0</v>
      </c>
      <c r="I146" s="402" t="s">
        <v>13309</v>
      </c>
      <c r="J146" s="402" t="s">
        <v>2459</v>
      </c>
      <c r="K146" s="405"/>
      <c r="L146" s="405"/>
      <c r="M146" s="405"/>
      <c r="N146" s="405"/>
      <c r="O146" s="405" t="s">
        <v>16186</v>
      </c>
      <c r="P146" s="403"/>
      <c r="Q146" s="406" t="s">
        <v>15935</v>
      </c>
      <c r="R146" s="166" t="str">
        <f ca="1">IF(ISERROR($V146),"",OFFSET('Smelter Look-up'!$C$4,$V146-4,0)&amp;"")</f>
        <v>Fujairah Gold FZC</v>
      </c>
      <c r="S146" s="165" t="str">
        <f t="shared" ca="1" si="20"/>
        <v>AE</v>
      </c>
      <c r="T146" s="165" t="str">
        <f ca="1">IF(B146="","",IF(ISERROR(MATCH($J146,SorP!$B$1:$B$6261,0)),"",INDIRECT("'SorP'!$A$"&amp;MATCH($S146&amp;$J146,SorP!C:C,0))))</f>
        <v>AE-FU</v>
      </c>
      <c r="U146" s="185"/>
      <c r="V146" s="209">
        <f>IF(C146="",NA(),IF(OR(C146="Smelter not listed",C146="Smelter not yet identified"),MATCH($B146&amp;$D146,'Smelter Look-up'!$J:$J,0),MATCH($B146&amp;$C146,'Smelter Look-up'!$J:$J,0)))</f>
        <v>99</v>
      </c>
      <c r="X146" s="210">
        <f t="shared" si="21"/>
        <v>0</v>
      </c>
      <c r="AB146" s="211" t="str">
        <f t="shared" si="22"/>
        <v>GoldFujairah Gold FZC</v>
      </c>
    </row>
    <row r="147" spans="1:28" s="210" customFormat="1" ht="54">
      <c r="A147" s="399" t="s">
        <v>13347</v>
      </c>
      <c r="B147" s="400" t="s">
        <v>1087</v>
      </c>
      <c r="C147" s="404" t="s">
        <v>13332</v>
      </c>
      <c r="D147" s="407"/>
      <c r="E147" s="400" t="s">
        <v>1064</v>
      </c>
      <c r="F147" s="400" t="s">
        <v>13347</v>
      </c>
      <c r="G147" s="400" t="s">
        <v>12764</v>
      </c>
      <c r="H147" s="401">
        <v>0</v>
      </c>
      <c r="I147" s="402" t="s">
        <v>13355</v>
      </c>
      <c r="J147" s="402" t="s">
        <v>14845</v>
      </c>
      <c r="K147" s="405"/>
      <c r="L147" s="405"/>
      <c r="M147" s="405"/>
      <c r="N147" s="405"/>
      <c r="O147" s="405" t="s">
        <v>16186</v>
      </c>
      <c r="P147" s="403"/>
      <c r="Q147" s="406" t="s">
        <v>15935</v>
      </c>
      <c r="R147" s="166" t="str">
        <f ca="1">IF(ISERROR($V147),"",OFFSET('Smelter Look-up'!$C$4,$V147-4,0)&amp;"")</f>
        <v>Shirpur Gold Refinery Ltd.</v>
      </c>
      <c r="S147" s="165" t="str">
        <f t="shared" ca="1" si="20"/>
        <v>IN</v>
      </c>
      <c r="T147" s="165" t="str">
        <f ca="1">IF(B147="","",IF(ISERROR(MATCH($J147,SorP!$B$1:$B$6261,0)),"",INDIRECT("'SorP'!$A$"&amp;MATCH($S147&amp;$J147,SorP!C:C,0))))</f>
        <v>IN-MH</v>
      </c>
      <c r="U147" s="185"/>
      <c r="V147" s="209">
        <f>IF(C147="",NA(),IF(OR(C147="Smelter not listed",C147="Smelter not yet identified"),MATCH($B147&amp;$D147,'Smelter Look-up'!$J:$J,0),MATCH($B147&amp;$C147,'Smelter Look-up'!$J:$J,0)))</f>
        <v>274</v>
      </c>
      <c r="X147" s="210">
        <f t="shared" si="21"/>
        <v>0</v>
      </c>
      <c r="AB147" s="211" t="str">
        <f t="shared" si="22"/>
        <v>GoldShirpur Gold Refinery Ltd.</v>
      </c>
    </row>
    <row r="148" spans="1:28" s="210" customFormat="1" ht="20">
      <c r="A148" s="399" t="s">
        <v>16318</v>
      </c>
      <c r="B148" s="400" t="s">
        <v>1087</v>
      </c>
      <c r="C148" s="404" t="s">
        <v>1760</v>
      </c>
      <c r="D148" s="407" t="s">
        <v>16319</v>
      </c>
      <c r="E148" s="400" t="s">
        <v>1050</v>
      </c>
      <c r="F148" s="400" t="s">
        <v>16318</v>
      </c>
      <c r="G148" s="400" t="s">
        <v>12764</v>
      </c>
      <c r="H148" s="401"/>
      <c r="I148" s="402"/>
      <c r="J148" s="402"/>
      <c r="K148" s="405"/>
      <c r="L148" s="405"/>
      <c r="M148" s="405"/>
      <c r="N148" s="405"/>
      <c r="O148" s="405"/>
      <c r="P148" s="403"/>
      <c r="Q148" s="406"/>
      <c r="R148" s="166" t="str">
        <f ca="1">IF(ISERROR($V148),"",OFFSET('Smelter Look-up'!$C$4,$V148-4,0)&amp;"")</f>
        <v/>
      </c>
      <c r="S148" s="165" t="str">
        <f t="shared" ca="1" si="20"/>
        <v>AE</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si="21"/>
        <v>0</v>
      </c>
      <c r="AB148" s="211" t="str">
        <f t="shared" si="22"/>
        <v>GoldSmelter not listed</v>
      </c>
    </row>
    <row r="149" spans="1:28" s="210" customFormat="1" ht="27">
      <c r="A149" s="399" t="s">
        <v>16320</v>
      </c>
      <c r="B149" s="400" t="s">
        <v>1087</v>
      </c>
      <c r="C149" s="404" t="s">
        <v>1760</v>
      </c>
      <c r="D149" s="407" t="s">
        <v>16321</v>
      </c>
      <c r="E149" s="400" t="s">
        <v>1054</v>
      </c>
      <c r="F149" s="400" t="s">
        <v>16320</v>
      </c>
      <c r="G149" s="400" t="s">
        <v>12764</v>
      </c>
      <c r="H149" s="401"/>
      <c r="I149" s="402"/>
      <c r="J149" s="402"/>
      <c r="K149" s="405"/>
      <c r="L149" s="405"/>
      <c r="M149" s="405"/>
      <c r="N149" s="405"/>
      <c r="O149" s="405"/>
      <c r="P149" s="403"/>
      <c r="Q149" s="406"/>
      <c r="R149" s="166" t="str">
        <f ca="1">IF(ISERROR($V149),"",OFFSET('Smelter Look-up'!$C$4,$V149-4,0)&amp;"")</f>
        <v/>
      </c>
      <c r="S149" s="165" t="str">
        <f t="shared" ca="1" si="20"/>
        <v>BR</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si="21"/>
        <v>0</v>
      </c>
      <c r="AB149" s="211" t="str">
        <f t="shared" si="22"/>
        <v>GoldSmelter not listed</v>
      </c>
    </row>
    <row r="150" spans="1:28" s="210" customFormat="1" ht="20">
      <c r="A150" s="399" t="s">
        <v>1639</v>
      </c>
      <c r="B150" s="400" t="s">
        <v>1087</v>
      </c>
      <c r="C150" s="404" t="s">
        <v>2199</v>
      </c>
      <c r="D150" s="407" t="s">
        <v>2199</v>
      </c>
      <c r="E150" s="400" t="s">
        <v>1069</v>
      </c>
      <c r="F150" s="400" t="s">
        <v>1639</v>
      </c>
      <c r="G150" s="400" t="s">
        <v>12764</v>
      </c>
      <c r="H150" s="401">
        <v>0</v>
      </c>
      <c r="I150" s="402" t="s">
        <v>15163</v>
      </c>
      <c r="J150" s="402" t="s">
        <v>12422</v>
      </c>
      <c r="K150" s="405" t="s">
        <v>16322</v>
      </c>
      <c r="L150" s="405" t="s">
        <v>16323</v>
      </c>
      <c r="M150" s="405" t="s">
        <v>15968</v>
      </c>
      <c r="N150" s="405" t="s">
        <v>15999</v>
      </c>
      <c r="O150" s="405" t="s">
        <v>16324</v>
      </c>
      <c r="P150" s="403" t="s">
        <v>474</v>
      </c>
      <c r="Q150" s="406" t="s">
        <v>15902</v>
      </c>
      <c r="R150" s="166" t="str">
        <f ca="1">IF(ISERROR($V150),"",OFFSET('Smelter Look-up'!$C$4,$V150-4,0)&amp;"")</f>
        <v>Korea Zinc Co., Ltd.</v>
      </c>
      <c r="S150" s="165" t="str">
        <f t="shared" ca="1" si="20"/>
        <v>KR</v>
      </c>
      <c r="T150" s="165" t="str">
        <f ca="1">IF(B150="","",IF(ISERROR(MATCH($J150,SorP!$B$1:$B$6261,0)),"",INDIRECT("'SorP'!$A$"&amp;MATCH($S150&amp;$J150,SorP!C:C,0))))</f>
        <v>KR-11</v>
      </c>
      <c r="U150" s="185"/>
      <c r="V150" s="209">
        <f>IF(C150="",NA(),IF(OR(C150="Smelter not listed",C150="Smelter not yet identified"),MATCH($B150&amp;$D150,'Smelter Look-up'!$J:$J,0),MATCH($B150&amp;$C150,'Smelter Look-up'!$J:$J,0)))</f>
        <v>166</v>
      </c>
      <c r="X150" s="210">
        <f t="shared" si="21"/>
        <v>0</v>
      </c>
      <c r="AB150" s="211" t="str">
        <f t="shared" si="22"/>
        <v>GoldKorea Zinc Co., Ltd.</v>
      </c>
    </row>
    <row r="151" spans="1:28" s="210" customFormat="1" ht="189">
      <c r="A151" s="399" t="s">
        <v>2399</v>
      </c>
      <c r="B151" s="400" t="s">
        <v>1087</v>
      </c>
      <c r="C151" s="404" t="s">
        <v>2398</v>
      </c>
      <c r="D151" s="407" t="s">
        <v>2398</v>
      </c>
      <c r="E151" s="400" t="s">
        <v>16069</v>
      </c>
      <c r="F151" s="400" t="s">
        <v>2399</v>
      </c>
      <c r="G151" s="400" t="s">
        <v>12764</v>
      </c>
      <c r="H151" s="401" t="s">
        <v>16325</v>
      </c>
      <c r="I151" s="402" t="s">
        <v>2400</v>
      </c>
      <c r="J151" s="402" t="s">
        <v>1610</v>
      </c>
      <c r="K151" s="405" t="s">
        <v>16326</v>
      </c>
      <c r="L151" s="405" t="s">
        <v>16327</v>
      </c>
      <c r="M151" s="405" t="s">
        <v>15954</v>
      </c>
      <c r="N151" s="405" t="s">
        <v>15894</v>
      </c>
      <c r="O151" s="405" t="s">
        <v>16328</v>
      </c>
      <c r="P151" s="403" t="s">
        <v>474</v>
      </c>
      <c r="Q151" s="406" t="s">
        <v>15902</v>
      </c>
      <c r="R151" s="166" t="str">
        <f ca="1">IF(ISERROR($V151),"",OFFSET('Smelter Look-up'!$C$4,$V151-4,0)&amp;"")</f>
        <v>Marsam Metals</v>
      </c>
      <c r="S151" s="165" t="str">
        <f t="shared" ca="1" si="20"/>
        <v>BR</v>
      </c>
      <c r="T151" s="165" t="str">
        <f ca="1">IF(B151="","",IF(ISERROR(MATCH($J151,SorP!$B$1:$B$6261,0)),"",INDIRECT("'SorP'!$A$"&amp;MATCH($S151&amp;$J151,SorP!C:C,0))))</f>
        <v>BR-SP</v>
      </c>
      <c r="U151" s="185"/>
      <c r="V151" s="209">
        <f>IF(C151="",NA(),IF(OR(C151="Smelter not listed",C151="Smelter not yet identified"),MATCH($B151&amp;$D151,'Smelter Look-up'!$J:$J,0),MATCH($B151&amp;$C151,'Smelter Look-up'!$J:$J,0)))</f>
        <v>183</v>
      </c>
      <c r="X151" s="210">
        <f t="shared" si="21"/>
        <v>0</v>
      </c>
      <c r="AB151" s="211" t="str">
        <f t="shared" si="22"/>
        <v>GoldMarsam Metals</v>
      </c>
    </row>
    <row r="152" spans="1:28" s="210" customFormat="1" ht="27">
      <c r="A152" s="399" t="s">
        <v>16329</v>
      </c>
      <c r="B152" s="400" t="s">
        <v>1087</v>
      </c>
      <c r="C152" s="404" t="s">
        <v>1760</v>
      </c>
      <c r="D152" s="407" t="s">
        <v>16330</v>
      </c>
      <c r="E152" s="400" t="s">
        <v>1058</v>
      </c>
      <c r="F152" s="400" t="s">
        <v>16329</v>
      </c>
      <c r="G152" s="400" t="s">
        <v>12764</v>
      </c>
      <c r="H152" s="401"/>
      <c r="I152" s="402"/>
      <c r="J152" s="402"/>
      <c r="K152" s="405"/>
      <c r="L152" s="405"/>
      <c r="M152" s="405"/>
      <c r="N152" s="405"/>
      <c r="O152" s="405"/>
      <c r="P152" s="403"/>
      <c r="Q152" s="406"/>
      <c r="R152" s="166" t="str">
        <f ca="1">IF(ISERROR($V152),"",OFFSET('Smelter Look-up'!$C$4,$V152-4,0)&amp;"")</f>
        <v/>
      </c>
      <c r="S152" s="165" t="str">
        <f t="shared" ca="1" si="20"/>
        <v>CN</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si="21"/>
        <v>0</v>
      </c>
      <c r="AB152" s="211" t="str">
        <f t="shared" si="22"/>
        <v>GoldSmelter not listed</v>
      </c>
    </row>
    <row r="153" spans="1:28" s="210" customFormat="1" ht="20">
      <c r="A153" s="399" t="s">
        <v>2221</v>
      </c>
      <c r="B153" s="400" t="s">
        <v>1087</v>
      </c>
      <c r="C153" s="404" t="s">
        <v>2220</v>
      </c>
      <c r="D153" s="407" t="s">
        <v>2220</v>
      </c>
      <c r="E153" s="400" t="s">
        <v>1067</v>
      </c>
      <c r="F153" s="400" t="s">
        <v>2221</v>
      </c>
      <c r="G153" s="400" t="s">
        <v>12764</v>
      </c>
      <c r="H153" s="401">
        <v>0</v>
      </c>
      <c r="I153" s="402" t="s">
        <v>2222</v>
      </c>
      <c r="J153" s="402" t="s">
        <v>2223</v>
      </c>
      <c r="K153" s="405" t="s">
        <v>16331</v>
      </c>
      <c r="L153" s="405" t="s">
        <v>16332</v>
      </c>
      <c r="M153" s="405" t="s">
        <v>15968</v>
      </c>
      <c r="N153" s="405" t="s">
        <v>15910</v>
      </c>
      <c r="O153" s="405" t="s">
        <v>16333</v>
      </c>
      <c r="P153" s="403" t="s">
        <v>475</v>
      </c>
      <c r="Q153" s="406" t="s">
        <v>15902</v>
      </c>
      <c r="R153" s="166" t="str">
        <f ca="1">IF(ISERROR($V153),"",OFFSET('Smelter Look-up'!$C$4,$V153-4,0)&amp;"")</f>
        <v>TOO Tau-Ken-Altyn</v>
      </c>
      <c r="S153" s="165" t="str">
        <f t="shared" ca="1" si="20"/>
        <v>KZ</v>
      </c>
      <c r="T153" s="165" t="str">
        <f ca="1">IF(B153="","",IF(ISERROR(MATCH($J153,SorP!$B$1:$B$6261,0)),"",INDIRECT("'SorP'!$A$"&amp;MATCH($S153&amp;$J153,SorP!C:C,0))))</f>
        <v>KZ-75</v>
      </c>
      <c r="U153" s="185"/>
      <c r="V153" s="209">
        <f>IF(C153="",NA(),IF(OR(C153="Smelter not listed",C153="Smelter not yet identified"),MATCH($B153&amp;$D153,'Smelter Look-up'!$J:$J,0),MATCH($B153&amp;$C153,'Smelter Look-up'!$J:$J,0)))</f>
        <v>314</v>
      </c>
      <c r="X153" s="210">
        <f t="shared" si="21"/>
        <v>0</v>
      </c>
      <c r="AB153" s="211" t="str">
        <f t="shared" si="22"/>
        <v>GoldTOO Tau-Ken-Altyn</v>
      </c>
    </row>
    <row r="154" spans="1:28" s="210" customFormat="1" ht="27">
      <c r="A154" s="399" t="s">
        <v>2325</v>
      </c>
      <c r="B154" s="400" t="s">
        <v>1087</v>
      </c>
      <c r="C154" s="404" t="s">
        <v>2324</v>
      </c>
      <c r="D154" s="407" t="s">
        <v>2324</v>
      </c>
      <c r="E154" s="400" t="s">
        <v>2323</v>
      </c>
      <c r="F154" s="400" t="s">
        <v>2325</v>
      </c>
      <c r="G154" s="400" t="s">
        <v>12764</v>
      </c>
      <c r="H154" s="401">
        <v>0</v>
      </c>
      <c r="I154" s="402" t="s">
        <v>2326</v>
      </c>
      <c r="J154" s="402" t="s">
        <v>1660</v>
      </c>
      <c r="K154" s="405" t="s">
        <v>16334</v>
      </c>
      <c r="L154" s="405" t="s">
        <v>16335</v>
      </c>
      <c r="M154" s="405" t="s">
        <v>16336</v>
      </c>
      <c r="N154" s="405" t="s">
        <v>15969</v>
      </c>
      <c r="O154" s="405" t="s">
        <v>16337</v>
      </c>
      <c r="P154" s="403" t="s">
        <v>473</v>
      </c>
      <c r="Q154" s="406" t="s">
        <v>16170</v>
      </c>
      <c r="R154" s="166" t="str">
        <f ca="1">IF(ISERROR($V154),"",OFFSET('Smelter Look-up'!$C$4,$V154-4,0)&amp;"")</f>
        <v>Abington Reldan Metals, LLC</v>
      </c>
      <c r="S154" s="165" t="str">
        <f t="shared" ca="1" si="20"/>
        <v>US</v>
      </c>
      <c r="T154" s="165" t="str">
        <f ca="1">IF(B154="","",IF(ISERROR(MATCH($J154,SorP!$B$1:$B$6261,0)),"",INDIRECT("'SorP'!$A$"&amp;MATCH($S154&amp;$J154,SorP!C:C,0))))</f>
        <v>US-PA</v>
      </c>
      <c r="U154" s="185"/>
      <c r="V154" s="209">
        <f>IF(C154="",NA(),IF(OR(C154="Smelter not listed",C154="Smelter not yet identified"),MATCH($B154&amp;$D154,'Smelter Look-up'!$J:$J,0),MATCH($B154&amp;$C154,'Smelter Look-up'!$J:$J,0)))</f>
        <v>7</v>
      </c>
      <c r="X154" s="210">
        <f t="shared" si="21"/>
        <v>0</v>
      </c>
      <c r="AB154" s="211" t="str">
        <f t="shared" si="22"/>
        <v>GoldAbington Reldan Metals, LLC</v>
      </c>
    </row>
    <row r="155" spans="1:28" s="210" customFormat="1" ht="20">
      <c r="A155" s="399" t="s">
        <v>16338</v>
      </c>
      <c r="B155" s="400" t="s">
        <v>1087</v>
      </c>
      <c r="C155" s="404" t="s">
        <v>1760</v>
      </c>
      <c r="D155" s="407" t="s">
        <v>16339</v>
      </c>
      <c r="E155" s="400" t="s">
        <v>15989</v>
      </c>
      <c r="F155" s="400" t="s">
        <v>16338</v>
      </c>
      <c r="G155" s="400" t="s">
        <v>12764</v>
      </c>
      <c r="H155" s="401"/>
      <c r="I155" s="402"/>
      <c r="J155" s="402"/>
      <c r="K155" s="405"/>
      <c r="L155" s="405"/>
      <c r="M155" s="405"/>
      <c r="N155" s="405"/>
      <c r="O155" s="405"/>
      <c r="P155" s="403"/>
      <c r="Q155" s="406"/>
      <c r="R155" s="166" t="str">
        <f ca="1">IF(ISERROR($V155),"",OFFSET('Smelter Look-up'!$C$4,$V155-4,0)&amp;"")</f>
        <v/>
      </c>
      <c r="S155" s="165" t="str">
        <f t="shared" ref="S155:S183" ca="1" si="23">IF(B155="","",IF(ISERROR(MATCH($E155,CL,0)),"Unknown",INDIRECT("'C'!$A$"&amp;MATCH($E155,CL,0)+1)))</f>
        <v>Unknown</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ref="X155:X183" si="24">IF(AND(C155="Smelter not listed",OR(LEN(D155)=0,LEN(E155)=0)),1,0)</f>
        <v>0</v>
      </c>
      <c r="AB155" s="211" t="str">
        <f t="shared" ref="AB155:AB183" si="25">B155&amp;C155</f>
        <v>GoldSmelter not listed</v>
      </c>
    </row>
    <row r="156" spans="1:28" s="210" customFormat="1" ht="20">
      <c r="A156" s="399" t="s">
        <v>16340</v>
      </c>
      <c r="B156" s="400" t="s">
        <v>1087</v>
      </c>
      <c r="C156" s="404" t="s">
        <v>1760</v>
      </c>
      <c r="D156" s="407" t="s">
        <v>16341</v>
      </c>
      <c r="E156" s="400" t="s">
        <v>15989</v>
      </c>
      <c r="F156" s="400" t="s">
        <v>16340</v>
      </c>
      <c r="G156" s="400" t="s">
        <v>12764</v>
      </c>
      <c r="H156" s="401"/>
      <c r="I156" s="402"/>
      <c r="J156" s="402"/>
      <c r="K156" s="405"/>
      <c r="L156" s="405"/>
      <c r="M156" s="405"/>
      <c r="N156" s="405"/>
      <c r="O156" s="405"/>
      <c r="P156" s="403"/>
      <c r="Q156" s="406"/>
      <c r="R156" s="166" t="str">
        <f ca="1">IF(ISERROR($V156),"",OFFSET('Smelter Look-up'!$C$4,$V156-4,0)&amp;"")</f>
        <v/>
      </c>
      <c r="S156" s="165" t="str">
        <f t="shared" ca="1" si="23"/>
        <v>Unknown</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si="24"/>
        <v>0</v>
      </c>
      <c r="AB156" s="211" t="str">
        <f t="shared" si="25"/>
        <v>GoldSmelter not listed</v>
      </c>
    </row>
    <row r="157" spans="1:28" s="210" customFormat="1" ht="20">
      <c r="A157" s="399" t="s">
        <v>14857</v>
      </c>
      <c r="B157" s="400" t="s">
        <v>1087</v>
      </c>
      <c r="C157" s="404" t="s">
        <v>14856</v>
      </c>
      <c r="D157" s="407" t="s">
        <v>14856</v>
      </c>
      <c r="E157" s="400" t="s">
        <v>1058</v>
      </c>
      <c r="F157" s="400" t="s">
        <v>14857</v>
      </c>
      <c r="G157" s="400" t="s">
        <v>12764</v>
      </c>
      <c r="H157" s="401">
        <v>0</v>
      </c>
      <c r="I157" s="402" t="s">
        <v>14551</v>
      </c>
      <c r="J157" s="402" t="s">
        <v>13122</v>
      </c>
      <c r="K157" s="405"/>
      <c r="L157" s="405"/>
      <c r="M157" s="405"/>
      <c r="N157" s="405"/>
      <c r="O157" s="405" t="s">
        <v>16186</v>
      </c>
      <c r="P157" s="403"/>
      <c r="Q157" s="406"/>
      <c r="R157" s="166" t="str">
        <f ca="1">IF(ISERROR($V157),"",OFFSET('Smelter Look-up'!$C$4,$V157-4,0)&amp;"")</f>
        <v>Shenzhen CuiLu Gold Co., Ltd.</v>
      </c>
      <c r="S157" s="165" t="str">
        <f t="shared" ca="1" si="23"/>
        <v>CN</v>
      </c>
      <c r="T157" s="165" t="str">
        <f ca="1">IF(B157="","",IF(ISERROR(MATCH($J157,SorP!$B$1:$B$6261,0)),"",INDIRECT("'SorP'!$A$"&amp;MATCH($S157&amp;$J157,SorP!C:C,0))))</f>
        <v>CN-GD</v>
      </c>
      <c r="U157" s="185"/>
      <c r="V157" s="209">
        <f>IF(C157="",NA(),IF(OR(C157="Smelter not listed",C157="Smelter not yet identified"),MATCH($B157&amp;$D157,'Smelter Look-up'!$J:$J,0),MATCH($B157&amp;$C157,'Smelter Look-up'!$J:$J,0)))</f>
        <v>271</v>
      </c>
      <c r="X157" s="210">
        <f t="shared" si="24"/>
        <v>0</v>
      </c>
      <c r="AB157" s="211" t="str">
        <f t="shared" si="25"/>
        <v>GoldShenzhen CuiLu Gold Co., Ltd.</v>
      </c>
    </row>
    <row r="158" spans="1:28" s="210" customFormat="1" ht="20">
      <c r="A158" s="399" t="s">
        <v>14843</v>
      </c>
      <c r="B158" s="400" t="s">
        <v>1087</v>
      </c>
      <c r="C158" s="404" t="s">
        <v>14842</v>
      </c>
      <c r="D158" s="407" t="s">
        <v>14842</v>
      </c>
      <c r="E158" s="400" t="s">
        <v>12631</v>
      </c>
      <c r="F158" s="400" t="s">
        <v>14843</v>
      </c>
      <c r="G158" s="400" t="s">
        <v>12764</v>
      </c>
      <c r="H158" s="401">
        <v>0</v>
      </c>
      <c r="I158" s="402" t="s">
        <v>14844</v>
      </c>
      <c r="J158" s="402" t="s">
        <v>9161</v>
      </c>
      <c r="K158" s="405"/>
      <c r="L158" s="405"/>
      <c r="M158" s="405"/>
      <c r="N158" s="405"/>
      <c r="O158" s="405" t="s">
        <v>16186</v>
      </c>
      <c r="P158" s="403"/>
      <c r="Q158" s="406"/>
      <c r="R158" s="166" t="str">
        <f ca="1">IF(ISERROR($V158),"",OFFSET('Smelter Look-up'!$C$4,$V158-4,0)&amp;"")</f>
        <v>Albino Mountinho Lda.</v>
      </c>
      <c r="S158" s="165" t="str">
        <f t="shared" ca="1" si="23"/>
        <v>PT</v>
      </c>
      <c r="T158" s="165" t="str">
        <f ca="1">IF(B158="","",IF(ISERROR(MATCH($J158,SorP!$B$1:$B$6261,0)),"",INDIRECT("'SorP'!$A$"&amp;MATCH($S158&amp;$J158,SorP!C:C,0))))</f>
        <v>PT-13</v>
      </c>
      <c r="U158" s="185"/>
      <c r="V158" s="209">
        <f>IF(C158="",NA(),IF(OR(C158="Smelter not listed",C158="Smelter not yet identified"),MATCH($B158&amp;$D158,'Smelter Look-up'!$J:$J,0),MATCH($B158&amp;$C158,'Smelter Look-up'!$J:$J,0)))</f>
        <v>19</v>
      </c>
      <c r="X158" s="210">
        <f t="shared" si="24"/>
        <v>0</v>
      </c>
      <c r="AB158" s="211" t="str">
        <f t="shared" si="25"/>
        <v>GoldAlbino Mountinho Lda.</v>
      </c>
    </row>
    <row r="159" spans="1:28" s="210" customFormat="1" ht="27">
      <c r="A159" s="399" t="s">
        <v>2163</v>
      </c>
      <c r="B159" s="400" t="s">
        <v>1087</v>
      </c>
      <c r="C159" s="404" t="s">
        <v>2162</v>
      </c>
      <c r="D159" s="407" t="s">
        <v>2162</v>
      </c>
      <c r="E159" s="400" t="s">
        <v>16342</v>
      </c>
      <c r="F159" s="400" t="s">
        <v>2163</v>
      </c>
      <c r="G159" s="400" t="s">
        <v>12764</v>
      </c>
      <c r="H159" s="401" t="s">
        <v>16343</v>
      </c>
      <c r="I159" s="402" t="s">
        <v>2164</v>
      </c>
      <c r="J159" s="402" t="s">
        <v>4755</v>
      </c>
      <c r="K159" s="405" t="s">
        <v>16344</v>
      </c>
      <c r="L159" s="405" t="s">
        <v>16345</v>
      </c>
      <c r="M159" s="405" t="s">
        <v>15954</v>
      </c>
      <c r="N159" s="405" t="s">
        <v>15894</v>
      </c>
      <c r="O159" s="405" t="s">
        <v>16346</v>
      </c>
      <c r="P159" s="403" t="s">
        <v>474</v>
      </c>
      <c r="Q159" s="406" t="s">
        <v>15902</v>
      </c>
      <c r="R159" s="166" t="str">
        <f ca="1">IF(ISERROR($V159),"",OFFSET('Smelter Look-up'!$C$4,$V159-4,0)&amp;"")</f>
        <v>SAAMP</v>
      </c>
      <c r="S159" s="165" t="str">
        <f t="shared" ca="1" si="23"/>
        <v>FR</v>
      </c>
      <c r="T159" s="165" t="str">
        <f ca="1">IF(B159="","",IF(ISERROR(MATCH($J159,SorP!$B$1:$B$6261,0)),"",INDIRECT("'SorP'!$A$"&amp;MATCH($S159&amp;$J159,SorP!C:C,0))))</f>
        <v>FR-IDF</v>
      </c>
      <c r="U159" s="185"/>
      <c r="V159" s="209">
        <f>IF(C159="",NA(),IF(OR(C159="Smelter not listed",C159="Smelter not yet identified"),MATCH($B159&amp;$D159,'Smelter Look-up'!$J:$J,0),MATCH($B159&amp;$C159,'Smelter Look-up'!$J:$J,0)))</f>
        <v>247</v>
      </c>
      <c r="X159" s="210">
        <f t="shared" si="24"/>
        <v>0</v>
      </c>
      <c r="AB159" s="211" t="str">
        <f t="shared" si="25"/>
        <v>GoldSAAMP</v>
      </c>
    </row>
    <row r="160" spans="1:28" s="210" customFormat="1" ht="202.5">
      <c r="A160" s="399" t="s">
        <v>2331</v>
      </c>
      <c r="B160" s="400" t="s">
        <v>1087</v>
      </c>
      <c r="C160" s="404" t="s">
        <v>2330</v>
      </c>
      <c r="D160" s="407" t="s">
        <v>2330</v>
      </c>
      <c r="E160" s="400" t="s">
        <v>1049</v>
      </c>
      <c r="F160" s="400" t="s">
        <v>2331</v>
      </c>
      <c r="G160" s="400" t="s">
        <v>12764</v>
      </c>
      <c r="H160" s="401">
        <v>0</v>
      </c>
      <c r="I160" s="402" t="s">
        <v>2340</v>
      </c>
      <c r="J160" s="402" t="s">
        <v>2340</v>
      </c>
      <c r="K160" s="405" t="s">
        <v>16347</v>
      </c>
      <c r="L160" s="405" t="s">
        <v>16348</v>
      </c>
      <c r="M160" s="405" t="s">
        <v>15968</v>
      </c>
      <c r="N160" s="405" t="s">
        <v>16349</v>
      </c>
      <c r="O160" s="405" t="s">
        <v>16350</v>
      </c>
      <c r="P160" s="403" t="s">
        <v>474</v>
      </c>
      <c r="Q160" s="406" t="s">
        <v>15902</v>
      </c>
      <c r="R160" s="166" t="str">
        <f ca="1">IF(ISERROR($V160),"",OFFSET('Smelter Look-up'!$C$4,$V160-4,0)&amp;"")</f>
        <v>L'Orfebre S.A.</v>
      </c>
      <c r="S160" s="165" t="str">
        <f t="shared" ca="1" si="23"/>
        <v>AD</v>
      </c>
      <c r="T160" s="165" t="str">
        <f ca="1">IF(B160="","",IF(ISERROR(MATCH($J160,SorP!$B$1:$B$6261,0)),"",INDIRECT("'SorP'!$A$"&amp;MATCH($S160&amp;$J160,SorP!C:C,0))))</f>
        <v>AD-07</v>
      </c>
      <c r="U160" s="185"/>
      <c r="V160" s="209">
        <f>IF(C160="",NA(),IF(OR(C160="Smelter not listed",C160="Smelter not yet identified"),MATCH($B160&amp;$D160,'Smelter Look-up'!$J:$J,0),MATCH($B160&amp;$C160,'Smelter Look-up'!$J:$J,0)))</f>
        <v>177</v>
      </c>
      <c r="X160" s="210">
        <f t="shared" si="24"/>
        <v>0</v>
      </c>
      <c r="AB160" s="211" t="str">
        <f t="shared" si="25"/>
        <v>GoldL'Orfebre S.A.</v>
      </c>
    </row>
    <row r="161" spans="1:28" s="210" customFormat="1" ht="27">
      <c r="A161" s="399" t="s">
        <v>13269</v>
      </c>
      <c r="B161" s="400" t="s">
        <v>1087</v>
      </c>
      <c r="C161" s="404" t="s">
        <v>13268</v>
      </c>
      <c r="D161" s="407" t="s">
        <v>13268</v>
      </c>
      <c r="E161" s="400" t="s">
        <v>16351</v>
      </c>
      <c r="F161" s="400" t="s">
        <v>13269</v>
      </c>
      <c r="G161" s="400" t="s">
        <v>12764</v>
      </c>
      <c r="H161" s="401" t="s">
        <v>16352</v>
      </c>
      <c r="I161" s="402" t="s">
        <v>13307</v>
      </c>
      <c r="J161" s="402" t="s">
        <v>6249</v>
      </c>
      <c r="K161" s="405" t="s">
        <v>16353</v>
      </c>
      <c r="L161" s="405" t="s">
        <v>16354</v>
      </c>
      <c r="M161" s="405" t="s">
        <v>15954</v>
      </c>
      <c r="N161" s="405" t="s">
        <v>15894</v>
      </c>
      <c r="O161" s="405" t="s">
        <v>16186</v>
      </c>
      <c r="P161" s="403" t="s">
        <v>474</v>
      </c>
      <c r="Q161" s="406" t="s">
        <v>15902</v>
      </c>
      <c r="R161" s="166" t="str">
        <f ca="1">IF(ISERROR($V161),"",OFFSET('Smelter Look-up'!$C$4,$V161-4,0)&amp;"")</f>
        <v>8853 S.p.A.</v>
      </c>
      <c r="S161" s="165" t="str">
        <f t="shared" ca="1" si="23"/>
        <v>IT</v>
      </c>
      <c r="T161" s="165" t="str">
        <f ca="1">IF(B161="","",IF(ISERROR(MATCH($J161,SorP!$B$1:$B$6261,0)),"",INDIRECT("'SorP'!$A$"&amp;MATCH($S161&amp;$J161,SorP!C:C,0))))</f>
        <v>IT-25</v>
      </c>
      <c r="U161" s="185"/>
      <c r="V161" s="209">
        <f>IF(C161="",NA(),IF(OR(C161="Smelter not listed",C161="Smelter not yet identified"),MATCH($B161&amp;$D161,'Smelter Look-up'!$J:$J,0),MATCH($B161&amp;$C161,'Smelter Look-up'!$J:$J,0)))</f>
        <v>5</v>
      </c>
      <c r="X161" s="210">
        <f t="shared" si="24"/>
        <v>0</v>
      </c>
      <c r="AB161" s="211" t="str">
        <f t="shared" si="25"/>
        <v>Gold8853 S.p.A.</v>
      </c>
    </row>
    <row r="162" spans="1:28" s="210" customFormat="1" ht="54">
      <c r="A162" s="399" t="s">
        <v>2393</v>
      </c>
      <c r="B162" s="400" t="s">
        <v>1087</v>
      </c>
      <c r="C162" s="404" t="s">
        <v>2392</v>
      </c>
      <c r="D162" s="407" t="s">
        <v>2392</v>
      </c>
      <c r="E162" s="400" t="s">
        <v>1065</v>
      </c>
      <c r="F162" s="400" t="s">
        <v>2393</v>
      </c>
      <c r="G162" s="400" t="s">
        <v>12764</v>
      </c>
      <c r="H162" s="401">
        <v>0</v>
      </c>
      <c r="I162" s="402" t="s">
        <v>1522</v>
      </c>
      <c r="J162" s="402" t="s">
        <v>6296</v>
      </c>
      <c r="K162" s="405" t="s">
        <v>16355</v>
      </c>
      <c r="L162" s="405" t="s">
        <v>16356</v>
      </c>
      <c r="M162" s="405" t="s">
        <v>15968</v>
      </c>
      <c r="N162" s="405" t="s">
        <v>16357</v>
      </c>
      <c r="O162" s="405" t="s">
        <v>16358</v>
      </c>
      <c r="P162" s="403" t="s">
        <v>475</v>
      </c>
      <c r="Q162" s="406" t="s">
        <v>15902</v>
      </c>
      <c r="R162" s="166" t="str">
        <f ca="1">IF(ISERROR($V162),"",OFFSET('Smelter Look-up'!$C$4,$V162-4,0)&amp;"")</f>
        <v>Italpreziosi</v>
      </c>
      <c r="S162" s="165" t="str">
        <f t="shared" ca="1" si="23"/>
        <v>IT</v>
      </c>
      <c r="T162" s="165" t="str">
        <f ca="1">IF(B162="","",IF(ISERROR(MATCH($J162,SorP!$B$1:$B$6261,0)),"",INDIRECT("'SorP'!$A$"&amp;MATCH($S162&amp;$J162,SorP!C:C,0))))</f>
        <v>IT-52</v>
      </c>
      <c r="U162" s="185"/>
      <c r="V162" s="209">
        <f>IF(C162="",NA(),IF(OR(C162="Smelter not listed",C162="Smelter not yet identified"),MATCH($B162&amp;$D162,'Smelter Look-up'!$J:$J,0),MATCH($B162&amp;$C162,'Smelter Look-up'!$J:$J,0)))</f>
        <v>139</v>
      </c>
      <c r="X162" s="210">
        <f t="shared" si="24"/>
        <v>0</v>
      </c>
      <c r="AB162" s="211" t="str">
        <f t="shared" si="25"/>
        <v>GoldItalpreziosi</v>
      </c>
    </row>
    <row r="163" spans="1:28" s="210" customFormat="1" ht="20">
      <c r="A163" s="399" t="s">
        <v>16359</v>
      </c>
      <c r="B163" s="400" t="s">
        <v>1087</v>
      </c>
      <c r="C163" s="404" t="s">
        <v>16360</v>
      </c>
      <c r="D163" s="407" t="s">
        <v>16360</v>
      </c>
      <c r="E163" s="400" t="s">
        <v>1059</v>
      </c>
      <c r="F163" s="400" t="s">
        <v>16359</v>
      </c>
      <c r="G163" s="400" t="s">
        <v>12764</v>
      </c>
      <c r="H163" s="401">
        <v>0</v>
      </c>
      <c r="I163" s="402" t="s">
        <v>16361</v>
      </c>
      <c r="J163" s="402" t="s">
        <v>4108</v>
      </c>
      <c r="K163" s="405"/>
      <c r="L163" s="405"/>
      <c r="M163" s="405"/>
      <c r="N163" s="405"/>
      <c r="O163" s="405"/>
      <c r="P163" s="403"/>
      <c r="Q163" s="406"/>
      <c r="R163" s="166" t="str">
        <f ca="1">IF(ISERROR($V163),"",OFFSET('Smelter Look-up'!$C$4,$V163-4,0)&amp;"")</f>
        <v/>
      </c>
      <c r="S163" s="165" t="str">
        <f t="shared" ca="1" si="23"/>
        <v>DE</v>
      </c>
      <c r="T163" s="165" t="str">
        <f ca="1">IF(B163="","",IF(ISERROR(MATCH($J163,SorP!$B$1:$B$6261,0)),"",INDIRECT("'SorP'!$A$"&amp;MATCH($S163&amp;$J163,SorP!C:C,0))))</f>
        <v>DE-SN</v>
      </c>
      <c r="U163" s="185"/>
      <c r="V163" s="209" t="e">
        <f>IF(C163="",NA(),IF(OR(C163="Smelter not listed",C163="Smelter not yet identified"),MATCH($B163&amp;$D163,'Smelter Look-up'!$J:$J,0),MATCH($B163&amp;$C163,'Smelter Look-up'!$J:$J,0)))</f>
        <v>#N/A</v>
      </c>
      <c r="X163" s="210">
        <f t="shared" si="24"/>
        <v>0</v>
      </c>
      <c r="AB163" s="211" t="str">
        <f t="shared" si="25"/>
        <v>GoldSAXONIA Edelmetalle GmbH</v>
      </c>
    </row>
    <row r="164" spans="1:28" s="210" customFormat="1" ht="27">
      <c r="A164" s="399" t="s">
        <v>2110</v>
      </c>
      <c r="B164" s="400" t="s">
        <v>1087</v>
      </c>
      <c r="C164" s="404" t="s">
        <v>2108</v>
      </c>
      <c r="D164" s="407" t="s">
        <v>2108</v>
      </c>
      <c r="E164" s="400" t="s">
        <v>1059</v>
      </c>
      <c r="F164" s="400" t="s">
        <v>2110</v>
      </c>
      <c r="G164" s="400" t="s">
        <v>12764</v>
      </c>
      <c r="H164" s="401">
        <v>0</v>
      </c>
      <c r="I164" s="402" t="s">
        <v>1498</v>
      </c>
      <c r="J164" s="402" t="s">
        <v>1499</v>
      </c>
      <c r="K164" s="405" t="s">
        <v>15903</v>
      </c>
      <c r="L164" s="405" t="s">
        <v>15903</v>
      </c>
      <c r="M164" s="405" t="s">
        <v>15912</v>
      </c>
      <c r="N164" s="405" t="s">
        <v>16362</v>
      </c>
      <c r="O164" s="405" t="s">
        <v>16363</v>
      </c>
      <c r="P164" s="403" t="s">
        <v>474</v>
      </c>
      <c r="Q164" s="406" t="s">
        <v>15902</v>
      </c>
      <c r="R164" s="166" t="str">
        <f ca="1">IF(ISERROR($V164),"",OFFSET('Smelter Look-up'!$C$4,$V164-4,0)&amp;"")</f>
        <v>WIELAND Edelmetalle GmbH</v>
      </c>
      <c r="S164" s="165" t="str">
        <f t="shared" ca="1" si="23"/>
        <v>DE</v>
      </c>
      <c r="T164" s="165" t="str">
        <f ca="1">IF(B164="","",IF(ISERROR(MATCH($J164,SorP!$B$1:$B$6261,0)),"",INDIRECT("'SorP'!$A$"&amp;MATCH($S164&amp;$J164,SorP!C:C,0))))</f>
        <v>DE-BW</v>
      </c>
      <c r="U164" s="185"/>
      <c r="V164" s="209">
        <f>IF(C164="",NA(),IF(OR(C164="Smelter not listed",C164="Smelter not yet identified"),MATCH($B164&amp;$D164,'Smelter Look-up'!$J:$J,0),MATCH($B164&amp;$C164,'Smelter Look-up'!$J:$J,0)))</f>
        <v>325</v>
      </c>
      <c r="X164" s="210">
        <f t="shared" si="24"/>
        <v>0</v>
      </c>
      <c r="AB164" s="211" t="str">
        <f t="shared" si="25"/>
        <v>GoldWIELAND Edelmetalle GmbH</v>
      </c>
    </row>
    <row r="165" spans="1:28" s="210" customFormat="1" ht="40.5">
      <c r="A165" s="399" t="s">
        <v>2111</v>
      </c>
      <c r="B165" s="400" t="s">
        <v>1087</v>
      </c>
      <c r="C165" s="404" t="s">
        <v>11986</v>
      </c>
      <c r="D165" s="407" t="s">
        <v>11986</v>
      </c>
      <c r="E165" s="400" t="s">
        <v>1052</v>
      </c>
      <c r="F165" s="400" t="s">
        <v>2111</v>
      </c>
      <c r="G165" s="400" t="s">
        <v>12764</v>
      </c>
      <c r="H165" s="401">
        <v>0</v>
      </c>
      <c r="I165" s="402" t="s">
        <v>2112</v>
      </c>
      <c r="J165" s="402" t="s">
        <v>2687</v>
      </c>
      <c r="K165" s="405" t="s">
        <v>15903</v>
      </c>
      <c r="L165" s="405" t="s">
        <v>15903</v>
      </c>
      <c r="M165" s="405" t="s">
        <v>15912</v>
      </c>
      <c r="N165" s="405" t="s">
        <v>16364</v>
      </c>
      <c r="O165" s="405" t="s">
        <v>16365</v>
      </c>
      <c r="P165" s="403" t="s">
        <v>474</v>
      </c>
      <c r="Q165" s="406" t="s">
        <v>15902</v>
      </c>
      <c r="R165" s="166" t="str">
        <f ca="1">IF(ISERROR($V165),"",OFFSET('Smelter Look-up'!$C$4,$V165-4,0)&amp;"")</f>
        <v>Oegussa Oesterreichische Gold- und Silber-Scheideanstalt Gesm.b.H.</v>
      </c>
      <c r="S165" s="165" t="str">
        <f t="shared" ca="1" si="23"/>
        <v>AT</v>
      </c>
      <c r="T165" s="165" t="str">
        <f ca="1">IF(B165="","",IF(ISERROR(MATCH($J165,SorP!$B$1:$B$6261,0)),"",INDIRECT("'SorP'!$A$"&amp;MATCH($S165&amp;$J165,SorP!C:C,0))))</f>
        <v>AT-9</v>
      </c>
      <c r="U165" s="185"/>
      <c r="V165" s="209">
        <f>IF(C165="",NA(),IF(OR(C165="Smelter not listed",C165="Smelter not yet identified"),MATCH($B165&amp;$D165,'Smelter Look-up'!$J:$J,0),MATCH($B165&amp;$C165,'Smelter Look-up'!$J:$J,0)))</f>
        <v>222</v>
      </c>
      <c r="X165" s="210">
        <f t="shared" si="24"/>
        <v>0</v>
      </c>
      <c r="AB165" s="211" t="str">
        <f t="shared" si="25"/>
        <v>GoldOgussa Osterreichische Gold- und Silber-Scheideanstalt GmbH</v>
      </c>
    </row>
    <row r="166" spans="1:28" s="210" customFormat="1" ht="40.5">
      <c r="A166" s="399" t="s">
        <v>2185</v>
      </c>
      <c r="B166" s="400" t="s">
        <v>1087</v>
      </c>
      <c r="C166" s="404" t="s">
        <v>2184</v>
      </c>
      <c r="D166" s="407"/>
      <c r="E166" s="400" t="s">
        <v>16366</v>
      </c>
      <c r="F166" s="400" t="s">
        <v>2185</v>
      </c>
      <c r="G166" s="400" t="s">
        <v>12764</v>
      </c>
      <c r="H166" s="401" t="s">
        <v>16367</v>
      </c>
      <c r="I166" s="402" t="s">
        <v>2186</v>
      </c>
      <c r="J166" s="402" t="s">
        <v>1584</v>
      </c>
      <c r="K166" s="405"/>
      <c r="L166" s="405"/>
      <c r="M166" s="405"/>
      <c r="N166" s="405"/>
      <c r="O166" s="405" t="s">
        <v>16368</v>
      </c>
      <c r="P166" s="403"/>
      <c r="Q166" s="406" t="s">
        <v>15935</v>
      </c>
      <c r="R166" s="166" t="str">
        <f ca="1">IF(ISERROR($V166),"",OFFSET('Smelter Look-up'!$C$4,$V166-4,0)&amp;"")</f>
        <v>AU Traders and Refiners</v>
      </c>
      <c r="S166" s="165" t="str">
        <f t="shared" ca="1" si="23"/>
        <v>ZA</v>
      </c>
      <c r="T166" s="165" t="str">
        <f ca="1">IF(B166="","",IF(ISERROR(MATCH($J166,SorP!$B$1:$B$6261,0)),"",INDIRECT("'SorP'!$A$"&amp;MATCH($S166&amp;$J166,SorP!C:C,0))))</f>
        <v>ZA-GP</v>
      </c>
      <c r="U166" s="185"/>
      <c r="V166" s="209">
        <f>IF(C166="",NA(),IF(OR(C166="Smelter not listed",C166="Smelter not yet identified"),MATCH($B166&amp;$D166,'Smelter Look-up'!$J:$J,0),MATCH($B166&amp;$C166,'Smelter Look-up'!$J:$J,0)))</f>
        <v>41</v>
      </c>
      <c r="X166" s="210">
        <f t="shared" si="24"/>
        <v>0</v>
      </c>
      <c r="AB166" s="211" t="str">
        <f t="shared" si="25"/>
        <v>GoldAU Traders and Refiners</v>
      </c>
    </row>
    <row r="167" spans="1:28" s="210" customFormat="1" ht="175.5">
      <c r="A167" s="399" t="s">
        <v>2193</v>
      </c>
      <c r="B167" s="400" t="s">
        <v>1087</v>
      </c>
      <c r="C167" s="404" t="s">
        <v>16369</v>
      </c>
      <c r="D167" s="407"/>
      <c r="E167" s="400" t="s">
        <v>16370</v>
      </c>
      <c r="F167" s="400" t="s">
        <v>2193</v>
      </c>
      <c r="G167" s="400" t="s">
        <v>12764</v>
      </c>
      <c r="H167" s="401" t="s">
        <v>16371</v>
      </c>
      <c r="I167" s="402" t="s">
        <v>2194</v>
      </c>
      <c r="J167" s="402" t="s">
        <v>16372</v>
      </c>
      <c r="K167" s="405"/>
      <c r="L167" s="405"/>
      <c r="M167" s="405"/>
      <c r="N167" s="405"/>
      <c r="O167" s="405" t="s">
        <v>16373</v>
      </c>
      <c r="P167" s="403"/>
      <c r="Q167" s="406" t="s">
        <v>15935</v>
      </c>
      <c r="R167" s="166" t="str">
        <f ca="1">IF(ISERROR($V167),"",OFFSET('Smelter Look-up'!$C$4,$V167-4,0)&amp;"")</f>
        <v/>
      </c>
      <c r="S167" s="165" t="str">
        <f t="shared" ca="1" si="23"/>
        <v>IN</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si="24"/>
        <v>0</v>
      </c>
      <c r="AB167" s="211" t="str">
        <f t="shared" si="25"/>
        <v>GoldGCC Gujrat Gold Centre Pvt. Ltd.</v>
      </c>
    </row>
    <row r="168" spans="1:28" s="210" customFormat="1" ht="27">
      <c r="A168" s="399" t="s">
        <v>16374</v>
      </c>
      <c r="B168" s="400" t="s">
        <v>1087</v>
      </c>
      <c r="C168" s="404" t="s">
        <v>16375</v>
      </c>
      <c r="D168" s="407"/>
      <c r="E168" s="400" t="s">
        <v>1064</v>
      </c>
      <c r="F168" s="400" t="s">
        <v>16374</v>
      </c>
      <c r="G168" s="400" t="s">
        <v>12764</v>
      </c>
      <c r="H168" s="401">
        <v>0</v>
      </c>
      <c r="I168" s="402" t="s">
        <v>16376</v>
      </c>
      <c r="J168" s="402" t="s">
        <v>14935</v>
      </c>
      <c r="K168" s="405"/>
      <c r="L168" s="405"/>
      <c r="M168" s="405"/>
      <c r="N168" s="405"/>
      <c r="O168" s="405" t="s">
        <v>16377</v>
      </c>
      <c r="P168" s="403"/>
      <c r="Q168" s="406" t="s">
        <v>15935</v>
      </c>
      <c r="R168" s="166" t="str">
        <f ca="1">IF(ISERROR($V168),"",OFFSET('Smelter Look-up'!$C$4,$V168-4,0)&amp;"")</f>
        <v/>
      </c>
      <c r="S168" s="165" t="str">
        <f t="shared" ca="1" si="23"/>
        <v>IN</v>
      </c>
      <c r="T168" s="165" t="str">
        <f ca="1">IF(B168="","",IF(ISERROR(MATCH($J168,SorP!$B$1:$B$6261,0)),"",INDIRECT("'SorP'!$A$"&amp;MATCH($S168&amp;$J168,SorP!C:C,0))))</f>
        <v>IN-HP</v>
      </c>
      <c r="U168" s="185"/>
      <c r="V168" s="209" t="e">
        <f>IF(C168="",NA(),IF(OR(C168="Smelter not listed",C168="Smelter not yet identified"),MATCH($B168&amp;$D168,'Smelter Look-up'!$J:$J,0),MATCH($B168&amp;$C168,'Smelter Look-up'!$J:$J,0)))</f>
        <v>#N/A</v>
      </c>
      <c r="X168" s="210">
        <f t="shared" si="24"/>
        <v>0</v>
      </c>
      <c r="AB168" s="211" t="str">
        <f t="shared" si="25"/>
        <v>GoldSai Refinery</v>
      </c>
    </row>
    <row r="169" spans="1:28" s="210" customFormat="1" ht="40.5">
      <c r="A169" s="399" t="s">
        <v>2207</v>
      </c>
      <c r="B169" s="400" t="s">
        <v>1087</v>
      </c>
      <c r="C169" s="404" t="s">
        <v>2206</v>
      </c>
      <c r="D169" s="407"/>
      <c r="E169" s="400" t="s">
        <v>16378</v>
      </c>
      <c r="F169" s="400" t="s">
        <v>2207</v>
      </c>
      <c r="G169" s="400" t="s">
        <v>12764</v>
      </c>
      <c r="H169" s="401" t="s">
        <v>16379</v>
      </c>
      <c r="I169" s="402" t="s">
        <v>2239</v>
      </c>
      <c r="J169" s="402" t="s">
        <v>2240</v>
      </c>
      <c r="K169" s="405"/>
      <c r="L169" s="405"/>
      <c r="M169" s="405"/>
      <c r="N169" s="405"/>
      <c r="O169" s="405" t="s">
        <v>16380</v>
      </c>
      <c r="P169" s="403"/>
      <c r="Q169" s="406" t="s">
        <v>15935</v>
      </c>
      <c r="R169" s="166" t="str">
        <f ca="1">IF(ISERROR($V169),"",OFFSET('Smelter Look-up'!$C$4,$V169-4,0)&amp;"")</f>
        <v>Modeltech Sdn Bhd</v>
      </c>
      <c r="S169" s="165" t="str">
        <f t="shared" ca="1" si="23"/>
        <v>MY</v>
      </c>
      <c r="T169" s="165" t="str">
        <f ca="1">IF(B169="","",IF(ISERROR(MATCH($J169,SorP!$B$1:$B$6261,0)),"",INDIRECT("'SorP'!$A$"&amp;MATCH($S169&amp;$J169,SorP!C:C,0))))</f>
        <v>MY-04</v>
      </c>
      <c r="U169" s="185"/>
      <c r="V169" s="209">
        <f>IF(C169="",NA(),IF(OR(C169="Smelter not listed",C169="Smelter not yet identified"),MATCH($B169&amp;$D169,'Smelter Look-up'!$J:$J,0),MATCH($B169&amp;$C169,'Smelter Look-up'!$J:$J,0)))</f>
        <v>209</v>
      </c>
      <c r="X169" s="210">
        <f t="shared" si="24"/>
        <v>0</v>
      </c>
      <c r="AB169" s="211" t="str">
        <f t="shared" si="25"/>
        <v>GoldModeltech Sdn Bhd</v>
      </c>
    </row>
    <row r="170" spans="1:28" s="210" customFormat="1" ht="40.5">
      <c r="A170" s="399" t="s">
        <v>2189</v>
      </c>
      <c r="B170" s="400" t="s">
        <v>1087</v>
      </c>
      <c r="C170" s="404" t="s">
        <v>2188</v>
      </c>
      <c r="D170" s="407" t="s">
        <v>2188</v>
      </c>
      <c r="E170" s="400" t="s">
        <v>1064</v>
      </c>
      <c r="F170" s="400" t="s">
        <v>2189</v>
      </c>
      <c r="G170" s="400" t="s">
        <v>12764</v>
      </c>
      <c r="H170" s="401">
        <v>0</v>
      </c>
      <c r="I170" s="402" t="s">
        <v>2238</v>
      </c>
      <c r="J170" s="402" t="s">
        <v>14938</v>
      </c>
      <c r="K170" s="405" t="s">
        <v>16381</v>
      </c>
      <c r="L170" s="405" t="s">
        <v>16382</v>
      </c>
      <c r="M170" s="405" t="s">
        <v>15893</v>
      </c>
      <c r="N170" s="405" t="s">
        <v>15894</v>
      </c>
      <c r="O170" s="405" t="s">
        <v>16383</v>
      </c>
      <c r="P170" s="403" t="s">
        <v>474</v>
      </c>
      <c r="Q170" s="406" t="s">
        <v>15896</v>
      </c>
      <c r="R170" s="166" t="str">
        <f ca="1">IF(ISERROR($V170),"",OFFSET('Smelter Look-up'!$C$4,$V170-4,0)&amp;"")</f>
        <v>Bangalore Refinery</v>
      </c>
      <c r="S170" s="165" t="str">
        <f t="shared" ca="1" si="23"/>
        <v>IN</v>
      </c>
      <c r="T170" s="165" t="str">
        <f ca="1">IF(B170="","",IF(ISERROR(MATCH($J170,SorP!$B$1:$B$6261,0)),"",INDIRECT("'SorP'!$A$"&amp;MATCH($S170&amp;$J170,SorP!C:C,0))))</f>
        <v>IN-KA</v>
      </c>
      <c r="U170" s="185"/>
      <c r="V170" s="209">
        <f>IF(C170="",NA(),IF(OR(C170="Smelter not listed",C170="Smelter not yet identified"),MATCH($B170&amp;$D170,'Smelter Look-up'!$J:$J,0),MATCH($B170&amp;$C170,'Smelter Look-up'!$J:$J,0)))</f>
        <v>47</v>
      </c>
      <c r="X170" s="210">
        <f t="shared" si="24"/>
        <v>0</v>
      </c>
      <c r="AB170" s="211" t="str">
        <f t="shared" si="25"/>
        <v>GoldBangalore Refinery</v>
      </c>
    </row>
    <row r="171" spans="1:28" s="210" customFormat="1" ht="40.5">
      <c r="A171" s="399" t="s">
        <v>2397</v>
      </c>
      <c r="B171" s="400" t="s">
        <v>1087</v>
      </c>
      <c r="C171" s="404" t="s">
        <v>2396</v>
      </c>
      <c r="D171" s="407"/>
      <c r="E171" s="400" t="s">
        <v>15980</v>
      </c>
      <c r="F171" s="400" t="s">
        <v>2397</v>
      </c>
      <c r="G171" s="400" t="s">
        <v>12764</v>
      </c>
      <c r="H171" s="401" t="s">
        <v>16384</v>
      </c>
      <c r="I171" s="402" t="s">
        <v>11962</v>
      </c>
      <c r="J171" s="402" t="s">
        <v>9527</v>
      </c>
      <c r="K171" s="405"/>
      <c r="L171" s="405"/>
      <c r="M171" s="405"/>
      <c r="N171" s="405"/>
      <c r="O171" s="405" t="s">
        <v>16054</v>
      </c>
      <c r="P171" s="403"/>
      <c r="Q171" s="406"/>
      <c r="R171" s="166" t="str">
        <f ca="1">IF(ISERROR($V171),"",OFFSET('Smelter Look-up'!$C$4,$V171-4,0)&amp;"")</f>
        <v>Kyshtym Copper-Electrolytic Plant ZAO</v>
      </c>
      <c r="S171" s="165" t="str">
        <f t="shared" ca="1" si="23"/>
        <v>RU</v>
      </c>
      <c r="T171" s="165" t="str">
        <f ca="1">IF(B171="","",IF(ISERROR(MATCH($J171,SorP!$B$1:$B$6261,0)),"",INDIRECT("'SorP'!$A$"&amp;MATCH($S171&amp;$J171,SorP!C:C,0))))</f>
        <v>RU-CHE</v>
      </c>
      <c r="U171" s="185"/>
      <c r="V171" s="209">
        <f>IF(C171="",NA(),IF(OR(C171="Smelter not listed",C171="Smelter not yet identified"),MATCH($B171&amp;$D171,'Smelter Look-up'!$J:$J,0),MATCH($B171&amp;$C171,'Smelter Look-up'!$J:$J,0)))</f>
        <v>172</v>
      </c>
      <c r="X171" s="210">
        <f t="shared" si="24"/>
        <v>0</v>
      </c>
      <c r="AB171" s="211" t="str">
        <f t="shared" si="25"/>
        <v>GoldKyshtym Copper-Electrolytic Plant ZAO</v>
      </c>
    </row>
    <row r="172" spans="1:28" s="210" customFormat="1" ht="20">
      <c r="A172" s="399" t="s">
        <v>16385</v>
      </c>
      <c r="B172" s="400" t="s">
        <v>1087</v>
      </c>
      <c r="C172" s="404" t="s">
        <v>16386</v>
      </c>
      <c r="D172" s="407"/>
      <c r="E172" s="400" t="s">
        <v>16228</v>
      </c>
      <c r="F172" s="400" t="s">
        <v>16385</v>
      </c>
      <c r="G172" s="400"/>
      <c r="H172" s="401"/>
      <c r="I172" s="402"/>
      <c r="J172" s="402"/>
      <c r="K172" s="405"/>
      <c r="L172" s="405"/>
      <c r="M172" s="405"/>
      <c r="N172" s="405"/>
      <c r="O172" s="405"/>
      <c r="P172" s="403"/>
      <c r="Q172" s="406"/>
      <c r="R172" s="166" t="str">
        <f ca="1">IF(ISERROR($V172),"",OFFSET('Smelter Look-up'!$C$4,$V172-4,0)&amp;"")</f>
        <v/>
      </c>
      <c r="S172" s="165" t="str">
        <f t="shared" ca="1" si="23"/>
        <v>AU</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si="24"/>
        <v>0</v>
      </c>
      <c r="AB172" s="211" t="str">
        <f t="shared" si="25"/>
        <v>GoldMorris and Watson Gold Coast</v>
      </c>
    </row>
    <row r="173" spans="1:28" s="210" customFormat="1" ht="20">
      <c r="A173" s="399" t="s">
        <v>2328</v>
      </c>
      <c r="B173" s="400" t="s">
        <v>1087</v>
      </c>
      <c r="C173" s="404" t="s">
        <v>2327</v>
      </c>
      <c r="D173" s="407"/>
      <c r="E173" s="400" t="s">
        <v>1059</v>
      </c>
      <c r="F173" s="400" t="s">
        <v>2328</v>
      </c>
      <c r="G173" s="400" t="s">
        <v>12764</v>
      </c>
      <c r="H173" s="401">
        <v>0</v>
      </c>
      <c r="I173" s="402" t="s">
        <v>1498</v>
      </c>
      <c r="J173" s="402" t="s">
        <v>1499</v>
      </c>
      <c r="K173" s="405"/>
      <c r="L173" s="405"/>
      <c r="M173" s="405"/>
      <c r="N173" s="405"/>
      <c r="O173" s="405" t="s">
        <v>16387</v>
      </c>
      <c r="P173" s="403"/>
      <c r="Q173" s="406" t="s">
        <v>15935</v>
      </c>
      <c r="R173" s="166" t="str">
        <f ca="1">IF(ISERROR($V173),"",OFFSET('Smelter Look-up'!$C$4,$V173-4,0)&amp;"")</f>
        <v>Degussa Sonne / Mond Goldhandel GmbH</v>
      </c>
      <c r="S173" s="165" t="str">
        <f t="shared" ca="1" si="23"/>
        <v>DE</v>
      </c>
      <c r="T173" s="165" t="str">
        <f ca="1">IF(B173="","",IF(ISERROR(MATCH($J173,SorP!$B$1:$B$6261,0)),"",INDIRECT("'SorP'!$A$"&amp;MATCH($S173&amp;$J173,SorP!C:C,0))))</f>
        <v>DE-BW</v>
      </c>
      <c r="U173" s="185"/>
      <c r="V173" s="209">
        <f>IF(C173="",NA(),IF(OR(C173="Smelter not listed",C173="Smelter not yet identified"),MATCH($B173&amp;$D173,'Smelter Look-up'!$J:$J,0),MATCH($B173&amp;$C173,'Smelter Look-up'!$J:$J,0)))</f>
        <v>74</v>
      </c>
      <c r="X173" s="210">
        <f t="shared" si="24"/>
        <v>0</v>
      </c>
      <c r="AB173" s="211" t="str">
        <f t="shared" si="25"/>
        <v>GoldDegussa Sonne / Mond Goldhandel GmbH</v>
      </c>
    </row>
    <row r="174" spans="1:28" s="210" customFormat="1" ht="27">
      <c r="A174" s="399" t="s">
        <v>2333</v>
      </c>
      <c r="B174" s="400" t="s">
        <v>1087</v>
      </c>
      <c r="C174" s="404" t="s">
        <v>2332</v>
      </c>
      <c r="D174" s="407"/>
      <c r="E174" s="400" t="s">
        <v>2323</v>
      </c>
      <c r="F174" s="400" t="s">
        <v>2333</v>
      </c>
      <c r="G174" s="400" t="s">
        <v>12764</v>
      </c>
      <c r="H174" s="401">
        <v>0</v>
      </c>
      <c r="I174" s="402" t="s">
        <v>1494</v>
      </c>
      <c r="J174" s="402" t="s">
        <v>1495</v>
      </c>
      <c r="K174" s="405"/>
      <c r="L174" s="405"/>
      <c r="M174" s="405"/>
      <c r="N174" s="405"/>
      <c r="O174" s="405" t="s">
        <v>16388</v>
      </c>
      <c r="P174" s="403"/>
      <c r="Q174" s="406" t="s">
        <v>15935</v>
      </c>
      <c r="R174" s="166" t="str">
        <f ca="1">IF(ISERROR($V174),"",OFFSET('Smelter Look-up'!$C$4,$V174-4,0)&amp;"")</f>
        <v>Pease &amp; Curren</v>
      </c>
      <c r="S174" s="165" t="str">
        <f t="shared" ca="1" si="23"/>
        <v>US</v>
      </c>
      <c r="T174" s="165" t="str">
        <f ca="1">IF(B174="","",IF(ISERROR(MATCH($J174,SorP!$B$1:$B$6261,0)),"",INDIRECT("'SorP'!$A$"&amp;MATCH($S174&amp;$J174,SorP!C:C,0))))</f>
        <v>US-RI</v>
      </c>
      <c r="U174" s="185"/>
      <c r="V174" s="209">
        <f>IF(C174="",NA(),IF(OR(C174="Smelter not listed",C174="Smelter not yet identified"),MATCH($B174&amp;$D174,'Smelter Look-up'!$J:$J,0),MATCH($B174&amp;$C174,'Smelter Look-up'!$J:$J,0)))</f>
        <v>230</v>
      </c>
      <c r="X174" s="210">
        <f t="shared" si="24"/>
        <v>0</v>
      </c>
      <c r="AB174" s="211" t="str">
        <f t="shared" si="25"/>
        <v>GoldPease &amp; Curren</v>
      </c>
    </row>
    <row r="175" spans="1:28" s="210" customFormat="1" ht="20">
      <c r="A175" s="399" t="s">
        <v>13345</v>
      </c>
      <c r="B175" s="400" t="s">
        <v>1087</v>
      </c>
      <c r="C175" s="404" t="s">
        <v>13330</v>
      </c>
      <c r="D175" s="407"/>
      <c r="E175" s="400" t="s">
        <v>1064</v>
      </c>
      <c r="F175" s="400" t="s">
        <v>13345</v>
      </c>
      <c r="G175" s="400" t="s">
        <v>12764</v>
      </c>
      <c r="H175" s="401">
        <v>0</v>
      </c>
      <c r="I175" s="402" t="s">
        <v>13357</v>
      </c>
      <c r="J175" s="402" t="s">
        <v>6030</v>
      </c>
      <c r="K175" s="405"/>
      <c r="L175" s="405"/>
      <c r="M175" s="405"/>
      <c r="N175" s="405"/>
      <c r="O175" s="405" t="s">
        <v>16186</v>
      </c>
      <c r="P175" s="403"/>
      <c r="Q175" s="406" t="s">
        <v>15935</v>
      </c>
      <c r="R175" s="166" t="str">
        <f ca="1">IF(ISERROR($V175),"",OFFSET('Smelter Look-up'!$C$4,$V175-4,0)&amp;"")</f>
        <v>JALAN &amp; Company</v>
      </c>
      <c r="S175" s="165" t="str">
        <f t="shared" ca="1" si="23"/>
        <v>IN</v>
      </c>
      <c r="T175" s="165" t="str">
        <f ca="1">IF(B175="","",IF(ISERROR(MATCH($J175,SorP!$B$1:$B$6261,0)),"",INDIRECT("'SorP'!$A$"&amp;MATCH($S175&amp;$J175,SorP!C:C,0))))</f>
        <v>IN-DL</v>
      </c>
      <c r="U175" s="185"/>
      <c r="V175" s="209">
        <f>IF(C175="",NA(),IF(OR(C175="Smelter not listed",C175="Smelter not yet identified"),MATCH($B175&amp;$D175,'Smelter Look-up'!$J:$J,0),MATCH($B175&amp;$C175,'Smelter Look-up'!$J:$J,0)))</f>
        <v>140</v>
      </c>
      <c r="X175" s="210">
        <f t="shared" si="24"/>
        <v>0</v>
      </c>
      <c r="AB175" s="211" t="str">
        <f t="shared" si="25"/>
        <v>GoldJALAN &amp; Company</v>
      </c>
    </row>
    <row r="176" spans="1:28" s="210" customFormat="1" ht="20">
      <c r="A176" s="399" t="s">
        <v>16389</v>
      </c>
      <c r="B176" s="400" t="s">
        <v>1087</v>
      </c>
      <c r="C176" s="404" t="s">
        <v>1760</v>
      </c>
      <c r="D176" s="407" t="s">
        <v>16390</v>
      </c>
      <c r="E176" s="400" t="s">
        <v>1050</v>
      </c>
      <c r="F176" s="400" t="s">
        <v>16389</v>
      </c>
      <c r="G176" s="400" t="s">
        <v>12764</v>
      </c>
      <c r="H176" s="401"/>
      <c r="I176" s="402"/>
      <c r="J176" s="402"/>
      <c r="K176" s="405"/>
      <c r="L176" s="405"/>
      <c r="M176" s="405"/>
      <c r="N176" s="405"/>
      <c r="O176" s="405"/>
      <c r="P176" s="403"/>
      <c r="Q176" s="406"/>
      <c r="R176" s="166" t="str">
        <f ca="1">IF(ISERROR($V176),"",OFFSET('Smelter Look-up'!$C$4,$V176-4,0)&amp;"")</f>
        <v/>
      </c>
      <c r="S176" s="165" t="str">
        <f t="shared" ca="1" si="23"/>
        <v>AE</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si="24"/>
        <v>0</v>
      </c>
      <c r="AB176" s="211" t="str">
        <f t="shared" si="25"/>
        <v>GoldSmelter not listed</v>
      </c>
    </row>
    <row r="177" spans="1:28" s="210" customFormat="1" ht="27">
      <c r="A177" s="399" t="s">
        <v>16391</v>
      </c>
      <c r="B177" s="400" t="s">
        <v>1087</v>
      </c>
      <c r="C177" s="404" t="s">
        <v>1760</v>
      </c>
      <c r="D177" s="407" t="s">
        <v>16392</v>
      </c>
      <c r="E177" s="400" t="s">
        <v>1058</v>
      </c>
      <c r="F177" s="400" t="s">
        <v>16391</v>
      </c>
      <c r="G177" s="400" t="s">
        <v>12764</v>
      </c>
      <c r="H177" s="401"/>
      <c r="I177" s="402"/>
      <c r="J177" s="402"/>
      <c r="K177" s="405"/>
      <c r="L177" s="405"/>
      <c r="M177" s="405"/>
      <c r="N177" s="405"/>
      <c r="O177" s="405"/>
      <c r="P177" s="403"/>
      <c r="Q177" s="406"/>
      <c r="R177" s="166" t="str">
        <f ca="1">IF(ISERROR($V177),"",OFFSET('Smelter Look-up'!$C$4,$V177-4,0)&amp;"")</f>
        <v/>
      </c>
      <c r="S177" s="165" t="str">
        <f t="shared" ca="1" si="23"/>
        <v>CN</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si="24"/>
        <v>0</v>
      </c>
      <c r="AB177" s="211" t="str">
        <f t="shared" si="25"/>
        <v>GoldSmelter not listed</v>
      </c>
    </row>
    <row r="178" spans="1:28" s="210" customFormat="1" ht="189">
      <c r="A178" s="399" t="s">
        <v>2342</v>
      </c>
      <c r="B178" s="400" t="s">
        <v>1087</v>
      </c>
      <c r="C178" s="404" t="s">
        <v>12465</v>
      </c>
      <c r="D178" s="407" t="s">
        <v>12465</v>
      </c>
      <c r="E178" s="400" t="s">
        <v>1069</v>
      </c>
      <c r="F178" s="400" t="s">
        <v>2342</v>
      </c>
      <c r="G178" s="400" t="s">
        <v>12764</v>
      </c>
      <c r="H178" s="401">
        <v>0</v>
      </c>
      <c r="I178" s="402" t="s">
        <v>12476</v>
      </c>
      <c r="J178" s="402" t="s">
        <v>12419</v>
      </c>
      <c r="K178" s="405" t="s">
        <v>16393</v>
      </c>
      <c r="L178" s="405" t="s">
        <v>16394</v>
      </c>
      <c r="M178" s="405" t="s">
        <v>15968</v>
      </c>
      <c r="N178" s="405" t="s">
        <v>15969</v>
      </c>
      <c r="O178" s="405" t="s">
        <v>16395</v>
      </c>
      <c r="P178" s="403" t="s">
        <v>473</v>
      </c>
      <c r="Q178" s="406" t="s">
        <v>15902</v>
      </c>
      <c r="R178" s="166" t="str">
        <f ca="1">IF(ISERROR($V178),"",OFFSET('Smelter Look-up'!$C$4,$V178-4,0)&amp;"")</f>
        <v>SungEel HiMetal Co., Ltd.</v>
      </c>
      <c r="S178" s="165" t="str">
        <f t="shared" ca="1" si="23"/>
        <v>KR</v>
      </c>
      <c r="T178" s="165" t="str">
        <f ca="1">IF(B178="","",IF(ISERROR(MATCH($J178,SorP!$B$1:$B$6261,0)),"",INDIRECT("'SorP'!$A$"&amp;MATCH($S178&amp;$J178,SorP!C:C,0))))</f>
        <v>KR-45</v>
      </c>
      <c r="U178" s="185"/>
      <c r="V178" s="209">
        <f>IF(C178="",NA(),IF(OR(C178="Smelter not listed",C178="Smelter not yet identified"),MATCH($B178&amp;$D178,'Smelter Look-up'!$J:$J,0),MATCH($B178&amp;$C178,'Smelter Look-up'!$J:$J,0)))</f>
        <v>291</v>
      </c>
      <c r="X178" s="210">
        <f t="shared" si="24"/>
        <v>0</v>
      </c>
      <c r="AB178" s="211" t="str">
        <f t="shared" si="25"/>
        <v>GoldSungEel HiMetal Co., Ltd.</v>
      </c>
    </row>
    <row r="179" spans="1:28" s="210" customFormat="1" ht="54">
      <c r="A179" s="399" t="s">
        <v>2404</v>
      </c>
      <c r="B179" s="400" t="s">
        <v>1087</v>
      </c>
      <c r="C179" s="404" t="s">
        <v>2403</v>
      </c>
      <c r="D179" s="407" t="s">
        <v>2403</v>
      </c>
      <c r="E179" s="400" t="s">
        <v>1057</v>
      </c>
      <c r="F179" s="400" t="s">
        <v>2404</v>
      </c>
      <c r="G179" s="400" t="s">
        <v>12764</v>
      </c>
      <c r="H179" s="401">
        <v>0</v>
      </c>
      <c r="I179" s="402" t="s">
        <v>2405</v>
      </c>
      <c r="J179" s="402" t="s">
        <v>2406</v>
      </c>
      <c r="K179" s="405" t="s">
        <v>16396</v>
      </c>
      <c r="L179" s="405" t="s">
        <v>16397</v>
      </c>
      <c r="M179" s="405" t="s">
        <v>15968</v>
      </c>
      <c r="N179" s="405" t="s">
        <v>15910</v>
      </c>
      <c r="O179" s="405" t="s">
        <v>16398</v>
      </c>
      <c r="P179" s="403" t="s">
        <v>474</v>
      </c>
      <c r="Q179" s="406" t="s">
        <v>15902</v>
      </c>
      <c r="R179" s="166" t="str">
        <f ca="1">IF(ISERROR($V179),"",OFFSET('Smelter Look-up'!$C$4,$V179-4,0)&amp;"")</f>
        <v>Planta Recuperadora de Metales SpA</v>
      </c>
      <c r="S179" s="165" t="str">
        <f t="shared" ca="1" si="23"/>
        <v>CL</v>
      </c>
      <c r="T179" s="165" t="str">
        <f ca="1">IF(B179="","",IF(ISERROR(MATCH($J179,SorP!$B$1:$B$6261,0)),"",INDIRECT("'SorP'!$A$"&amp;MATCH($S179&amp;$J179,SorP!C:C,0))))</f>
        <v>CL-AN</v>
      </c>
      <c r="U179" s="185"/>
      <c r="V179" s="209">
        <f>IF(C179="",NA(),IF(OR(C179="Smelter not listed",C179="Smelter not yet identified"),MATCH($B179&amp;$D179,'Smelter Look-up'!$J:$J,0),MATCH($B179&amp;$C179,'Smelter Look-up'!$J:$J,0)))</f>
        <v>234</v>
      </c>
      <c r="X179" s="210">
        <f t="shared" si="24"/>
        <v>0</v>
      </c>
      <c r="AB179" s="211" t="str">
        <f t="shared" si="25"/>
        <v>GoldPlanta Recuperadora de Metales SpA</v>
      </c>
    </row>
    <row r="180" spans="1:28" s="210" customFormat="1" ht="20">
      <c r="A180" s="399" t="s">
        <v>14839</v>
      </c>
      <c r="B180" s="400" t="s">
        <v>1087</v>
      </c>
      <c r="C180" s="404" t="s">
        <v>14838</v>
      </c>
      <c r="D180" s="407" t="s">
        <v>14838</v>
      </c>
      <c r="E180" s="400" t="s">
        <v>1051</v>
      </c>
      <c r="F180" s="400" t="s">
        <v>14839</v>
      </c>
      <c r="G180" s="400" t="s">
        <v>12764</v>
      </c>
      <c r="H180" s="401">
        <v>0</v>
      </c>
      <c r="I180" s="402" t="s">
        <v>14840</v>
      </c>
      <c r="J180" s="402" t="s">
        <v>2702</v>
      </c>
      <c r="K180" s="405"/>
      <c r="L180" s="405"/>
      <c r="M180" s="405"/>
      <c r="N180" s="405"/>
      <c r="O180" s="405" t="s">
        <v>16186</v>
      </c>
      <c r="P180" s="403"/>
      <c r="Q180" s="406"/>
      <c r="R180" s="166" t="str">
        <f ca="1">IF(ISERROR($V180),"",OFFSET('Smelter Look-up'!$C$4,$V180-4,0)&amp;"")</f>
        <v>ABC Refinery Pty Ltd.</v>
      </c>
      <c r="S180" s="165" t="str">
        <f t="shared" ca="1" si="23"/>
        <v>AU</v>
      </c>
      <c r="T180" s="165" t="str">
        <f ca="1">IF(B180="","",IF(ISERROR(MATCH($J180,SorP!$B$1:$B$6261,0)),"",INDIRECT("'SorP'!$A$"&amp;MATCH($S180&amp;$J180,SorP!C:C,0))))</f>
        <v>AU-NSW</v>
      </c>
      <c r="U180" s="185"/>
      <c r="V180" s="209">
        <f>IF(C180="",NA(),IF(OR(C180="Smelter not listed",C180="Smelter not yet identified"),MATCH($B180&amp;$D180,'Smelter Look-up'!$J:$J,0),MATCH($B180&amp;$C180,'Smelter Look-up'!$J:$J,0)))</f>
        <v>6</v>
      </c>
      <c r="X180" s="210">
        <f t="shared" si="24"/>
        <v>0</v>
      </c>
      <c r="AB180" s="211" t="str">
        <f t="shared" si="25"/>
        <v>GoldABC Refinery Pty Ltd.</v>
      </c>
    </row>
    <row r="181" spans="1:28" s="210" customFormat="1" ht="27">
      <c r="A181" s="399" t="s">
        <v>2408</v>
      </c>
      <c r="B181" s="400" t="s">
        <v>1087</v>
      </c>
      <c r="C181" s="404" t="s">
        <v>2407</v>
      </c>
      <c r="D181" s="407" t="s">
        <v>2407</v>
      </c>
      <c r="E181" s="400" t="s">
        <v>16351</v>
      </c>
      <c r="F181" s="400" t="s">
        <v>2408</v>
      </c>
      <c r="G181" s="400" t="s">
        <v>12764</v>
      </c>
      <c r="H181" s="401" t="s">
        <v>16399</v>
      </c>
      <c r="I181" s="402" t="s">
        <v>1522</v>
      </c>
      <c r="J181" s="402" t="s">
        <v>6296</v>
      </c>
      <c r="K181" s="405" t="s">
        <v>16400</v>
      </c>
      <c r="L181" s="405" t="s">
        <v>16401</v>
      </c>
      <c r="M181" s="405" t="s">
        <v>15954</v>
      </c>
      <c r="N181" s="405" t="s">
        <v>15894</v>
      </c>
      <c r="O181" s="405" t="s">
        <v>16402</v>
      </c>
      <c r="P181" s="403" t="s">
        <v>474</v>
      </c>
      <c r="Q181" s="406" t="s">
        <v>15902</v>
      </c>
      <c r="R181" s="166" t="str">
        <f ca="1">IF(ISERROR($V181),"",OFFSET('Smelter Look-up'!$C$4,$V181-4,0)&amp;"")</f>
        <v>Safimet S.p.A</v>
      </c>
      <c r="S181" s="165" t="str">
        <f t="shared" ca="1" si="23"/>
        <v>IT</v>
      </c>
      <c r="T181" s="165" t="str">
        <f ca="1">IF(B181="","",IF(ISERROR(MATCH($J181,SorP!$B$1:$B$6261,0)),"",INDIRECT("'SorP'!$A$"&amp;MATCH($S181&amp;$J181,SorP!C:C,0))))</f>
        <v>IT-52</v>
      </c>
      <c r="U181" s="185"/>
      <c r="V181" s="209">
        <f>IF(C181="",NA(),IF(OR(C181="Smelter not listed",C181="Smelter not yet identified"),MATCH($B181&amp;$D181,'Smelter Look-up'!$J:$J,0),MATCH($B181&amp;$C181,'Smelter Look-up'!$J:$J,0)))</f>
        <v>249</v>
      </c>
      <c r="X181" s="210">
        <f t="shared" si="24"/>
        <v>0</v>
      </c>
      <c r="AB181" s="211" t="str">
        <f t="shared" si="25"/>
        <v>GoldSafimet S.p.A</v>
      </c>
    </row>
    <row r="182" spans="1:28" s="210" customFormat="1" ht="162">
      <c r="A182" s="399" t="s">
        <v>2410</v>
      </c>
      <c r="B182" s="400" t="s">
        <v>1087</v>
      </c>
      <c r="C182" s="404" t="s">
        <v>2409</v>
      </c>
      <c r="D182" s="407"/>
      <c r="E182" s="400" t="s">
        <v>1070</v>
      </c>
      <c r="F182" s="400" t="s">
        <v>2410</v>
      </c>
      <c r="G182" s="400" t="s">
        <v>12764</v>
      </c>
      <c r="H182" s="401">
        <v>0</v>
      </c>
      <c r="I182" s="402" t="s">
        <v>2411</v>
      </c>
      <c r="J182" s="402" t="s">
        <v>2411</v>
      </c>
      <c r="K182" s="405"/>
      <c r="L182" s="405"/>
      <c r="M182" s="405"/>
      <c r="N182" s="405"/>
      <c r="O182" s="405" t="s">
        <v>16403</v>
      </c>
      <c r="P182" s="403"/>
      <c r="Q182" s="406" t="s">
        <v>15935</v>
      </c>
      <c r="R182" s="166" t="str">
        <f ca="1">IF(ISERROR($V182),"",OFFSET('Smelter Look-up'!$C$4,$V182-4,0)&amp;"")</f>
        <v>State Research Institute Center for Physical Sciences and Technology</v>
      </c>
      <c r="S182" s="165" t="str">
        <f t="shared" ca="1" si="23"/>
        <v>LT</v>
      </c>
      <c r="T182" s="165" t="str">
        <f ca="1">IF(B182="","",IF(ISERROR(MATCH($J182,SorP!$B$1:$B$6261,0)),"",INDIRECT("'SorP'!$A$"&amp;MATCH($S182&amp;$J182,SorP!C:C,0))))</f>
        <v>LT-58</v>
      </c>
      <c r="U182" s="185"/>
      <c r="V182" s="209">
        <f>IF(C182="",NA(),IF(OR(C182="Smelter not listed",C182="Smelter not yet identified"),MATCH($B182&amp;$D182,'Smelter Look-up'!$J:$J,0),MATCH($B182&amp;$C182,'Smelter Look-up'!$J:$J,0)))</f>
        <v>288</v>
      </c>
      <c r="X182" s="210">
        <f t="shared" si="24"/>
        <v>0</v>
      </c>
      <c r="AB182" s="211" t="str">
        <f t="shared" si="25"/>
        <v>GoldState Research Institute Center for Physical Sciences and Technology</v>
      </c>
    </row>
    <row r="183" spans="1:28" s="210" customFormat="1" ht="40.5">
      <c r="A183" s="399" t="s">
        <v>13344</v>
      </c>
      <c r="B183" s="400" t="s">
        <v>1087</v>
      </c>
      <c r="C183" s="404" t="s">
        <v>13325</v>
      </c>
      <c r="D183" s="407"/>
      <c r="E183" s="400" t="s">
        <v>12548</v>
      </c>
      <c r="F183" s="400" t="s">
        <v>13344</v>
      </c>
      <c r="G183" s="400" t="s">
        <v>12764</v>
      </c>
      <c r="H183" s="401">
        <v>0</v>
      </c>
      <c r="I183" s="402" t="s">
        <v>13508</v>
      </c>
      <c r="J183" s="402" t="s">
        <v>5424</v>
      </c>
      <c r="K183" s="405"/>
      <c r="L183" s="405"/>
      <c r="M183" s="405"/>
      <c r="N183" s="405"/>
      <c r="O183" s="405" t="s">
        <v>16186</v>
      </c>
      <c r="P183" s="403"/>
      <c r="Q183" s="406" t="s">
        <v>15935</v>
      </c>
      <c r="R183" s="166" t="str">
        <f ca="1">IF(ISERROR($V183),"",OFFSET('Smelter Look-up'!$C$4,$V183-4,0)&amp;"")</f>
        <v>Gold Coast Refinery</v>
      </c>
      <c r="S183" s="165" t="str">
        <f t="shared" ca="1" si="23"/>
        <v>GH</v>
      </c>
      <c r="T183" s="165" t="str">
        <f ca="1">IF(B183="","",IF(ISERROR(MATCH($J183,SorP!$B$1:$B$6261,0)),"",INDIRECT("'SorP'!$A$"&amp;MATCH($S183&amp;$J183,SorP!C:C,0))))</f>
        <v>GH-AA</v>
      </c>
      <c r="U183" s="185"/>
      <c r="V183" s="209">
        <f>IF(C183="",NA(),IF(OR(C183="Smelter not listed",C183="Smelter not yet identified"),MATCH($B183&amp;$D183,'Smelter Look-up'!$J:$J,0),MATCH($B183&amp;$C183,'Smelter Look-up'!$J:$J,0)))</f>
        <v>108</v>
      </c>
      <c r="X183" s="210">
        <f t="shared" si="24"/>
        <v>0</v>
      </c>
      <c r="AB183" s="211" t="str">
        <f t="shared" si="25"/>
        <v>GoldGold Coast Refinery</v>
      </c>
    </row>
    <row r="184" spans="1:28" s="210" customFormat="1" ht="27">
      <c r="A184" s="399" t="s">
        <v>12462</v>
      </c>
      <c r="B184" s="400" t="s">
        <v>1087</v>
      </c>
      <c r="C184" s="404" t="s">
        <v>12461</v>
      </c>
      <c r="D184" s="407" t="s">
        <v>12461</v>
      </c>
      <c r="E184" s="400" t="s">
        <v>1069</v>
      </c>
      <c r="F184" s="400" t="s">
        <v>12462</v>
      </c>
      <c r="G184" s="400" t="s">
        <v>12764</v>
      </c>
      <c r="H184" s="401">
        <v>0</v>
      </c>
      <c r="I184" s="402" t="s">
        <v>12475</v>
      </c>
      <c r="J184" s="402" t="s">
        <v>12416</v>
      </c>
      <c r="K184" s="405" t="s">
        <v>16404</v>
      </c>
      <c r="L184" s="405" t="s">
        <v>16405</v>
      </c>
      <c r="M184" s="405" t="s">
        <v>15968</v>
      </c>
      <c r="N184" s="405" t="s">
        <v>15999</v>
      </c>
      <c r="O184" s="405" t="s">
        <v>16406</v>
      </c>
      <c r="P184" s="403" t="s">
        <v>474</v>
      </c>
      <c r="Q184" s="406" t="s">
        <v>15902</v>
      </c>
      <c r="R184" s="166" t="str">
        <f ca="1">IF(ISERROR($V184),"",OFFSET('Smelter Look-up'!$C$4,$V184-4,0)&amp;"")</f>
        <v>NH Recytech Company</v>
      </c>
      <c r="S184" s="165" t="str">
        <f t="shared" ref="S184" ca="1" si="26">IF(B184="","",IF(ISERROR(MATCH($E184,CL,0)),"Unknown",INDIRECT("'C'!$A$"&amp;MATCH($E184,CL,0)+1)))</f>
        <v>KR</v>
      </c>
      <c r="T184" s="165" t="str">
        <f ca="1">IF(B184="","",IF(ISERROR(MATCH($J184,SorP!$B$1:$B$6261,0)),"",INDIRECT("'SorP'!$A$"&amp;MATCH($S184&amp;$J184,SorP!C:C,0))))</f>
        <v>KR-41</v>
      </c>
      <c r="U184" s="185"/>
      <c r="V184" s="209">
        <f>IF(C184="",NA(),IF(OR(C184="Smelter not listed",C184="Smelter not yet identified"),MATCH($B184&amp;$D184,'Smelter Look-up'!$J:$J,0),MATCH($B184&amp;$C184,'Smelter Look-up'!$J:$J,0)))</f>
        <v>216</v>
      </c>
      <c r="X184" s="210">
        <f t="shared" ref="X184" si="27">IF(AND(C184="Smelter not listed",OR(LEN(D184)=0,LEN(E184)=0)),1,0)</f>
        <v>0</v>
      </c>
      <c r="AB184" s="211" t="str">
        <f t="shared" ref="AB184" si="28">B184&amp;C184</f>
        <v>GoldNH Recytech Company</v>
      </c>
    </row>
    <row r="185" spans="1:28" s="210" customFormat="1" ht="20">
      <c r="A185" s="399" t="s">
        <v>16407</v>
      </c>
      <c r="B185" s="400" t="s">
        <v>1087</v>
      </c>
      <c r="C185" s="404" t="s">
        <v>16408</v>
      </c>
      <c r="D185" s="407"/>
      <c r="E185" s="400" t="s">
        <v>1069</v>
      </c>
      <c r="F185" s="400" t="s">
        <v>16407</v>
      </c>
      <c r="G185" s="400" t="s">
        <v>12764</v>
      </c>
      <c r="H185" s="401"/>
      <c r="I185" s="402"/>
      <c r="J185" s="402"/>
      <c r="K185" s="405"/>
      <c r="L185" s="405"/>
      <c r="M185" s="405"/>
      <c r="N185" s="405"/>
      <c r="O185" s="405"/>
      <c r="P185" s="403"/>
      <c r="Q185" s="406"/>
      <c r="R185" s="166" t="str">
        <f ca="1">IF(ISERROR($V185),"",OFFSET('Smelter Look-up'!$C$4,$V185-4,0)&amp;"")</f>
        <v/>
      </c>
      <c r="S185" s="165" t="str">
        <f t="shared" ref="S185:S216" ca="1" si="29">IF(B185="","",IF(ISERROR(MATCH($E185,CL,0)),"Unknown",INDIRECT("'C'!$A$"&amp;MATCH($E185,CL,0)+1)))</f>
        <v>KR</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ref="X185:X216" si="30">IF(AND(C185="Smelter not listed",OR(LEN(D185)=0,LEN(E185)=0)),1,0)</f>
        <v>0</v>
      </c>
      <c r="AB185" s="211" t="str">
        <f t="shared" ref="AB185:AB216" si="31">B185&amp;C185</f>
        <v>GoldTSK Pretech</v>
      </c>
    </row>
    <row r="186" spans="1:28" s="210" customFormat="1" ht="20">
      <c r="A186" s="399" t="s">
        <v>16409</v>
      </c>
      <c r="B186" s="400" t="s">
        <v>1087</v>
      </c>
      <c r="C186" s="404" t="s">
        <v>1760</v>
      </c>
      <c r="D186" s="407" t="s">
        <v>16410</v>
      </c>
      <c r="E186" s="400" t="s">
        <v>12539</v>
      </c>
      <c r="F186" s="400" t="s">
        <v>16409</v>
      </c>
      <c r="G186" s="400" t="s">
        <v>12764</v>
      </c>
      <c r="H186" s="401"/>
      <c r="I186" s="402"/>
      <c r="J186" s="402"/>
      <c r="K186" s="405"/>
      <c r="L186" s="405"/>
      <c r="M186" s="405"/>
      <c r="N186" s="405"/>
      <c r="O186" s="405"/>
      <c r="P186" s="403"/>
      <c r="Q186" s="406"/>
      <c r="R186" s="166" t="str">
        <f ca="1">IF(ISERROR($V186),"",OFFSET('Smelter Look-up'!$C$4,$V186-4,0)&amp;"")</f>
        <v/>
      </c>
      <c r="S186" s="165" t="str">
        <f t="shared" ca="1" si="29"/>
        <v>FI</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si="30"/>
        <v>0</v>
      </c>
      <c r="AB186" s="211" t="str">
        <f t="shared" si="31"/>
        <v>GoldSmelter not listed</v>
      </c>
    </row>
    <row r="187" spans="1:28" s="210" customFormat="1" ht="229.5">
      <c r="A187" s="399" t="s">
        <v>12704</v>
      </c>
      <c r="B187" s="400" t="s">
        <v>1087</v>
      </c>
      <c r="C187" s="404" t="s">
        <v>12703</v>
      </c>
      <c r="D187" s="407"/>
      <c r="E187" s="400" t="s">
        <v>2323</v>
      </c>
      <c r="F187" s="400" t="s">
        <v>12704</v>
      </c>
      <c r="G187" s="400" t="s">
        <v>12764</v>
      </c>
      <c r="H187" s="401">
        <v>0</v>
      </c>
      <c r="I187" s="402" t="s">
        <v>12763</v>
      </c>
      <c r="J187" s="402" t="s">
        <v>1575</v>
      </c>
      <c r="K187" s="405"/>
      <c r="L187" s="405"/>
      <c r="M187" s="405"/>
      <c r="N187" s="405"/>
      <c r="O187" s="405" t="s">
        <v>16411</v>
      </c>
      <c r="P187" s="403"/>
      <c r="Q187" s="406" t="s">
        <v>15935</v>
      </c>
      <c r="R187" s="166" t="str">
        <f ca="1">IF(ISERROR($V187),"",OFFSET('Smelter Look-up'!$C$4,$V187-4,0)&amp;"")</f>
        <v>QG Refining, LLC</v>
      </c>
      <c r="S187" s="165" t="str">
        <f t="shared" ca="1" si="29"/>
        <v>US</v>
      </c>
      <c r="T187" s="165" t="str">
        <f ca="1">IF(B187="","",IF(ISERROR(MATCH($J187,SorP!$B$1:$B$6261,0)),"",INDIRECT("'SorP'!$A$"&amp;MATCH($S187&amp;$J187,SorP!C:C,0))))</f>
        <v>US-OH</v>
      </c>
      <c r="U187" s="185"/>
      <c r="V187" s="209">
        <f>IF(C187="",NA(),IF(OR(C187="Smelter not listed",C187="Smelter not yet identified"),MATCH($B187&amp;$D187,'Smelter Look-up'!$J:$J,0),MATCH($B187&amp;$C187,'Smelter Look-up'!$J:$J,0)))</f>
        <v>240</v>
      </c>
      <c r="X187" s="210">
        <f t="shared" si="30"/>
        <v>0</v>
      </c>
      <c r="AB187" s="211" t="str">
        <f t="shared" si="31"/>
        <v>GoldQG Refining, LLC</v>
      </c>
    </row>
    <row r="188" spans="1:28" s="210" customFormat="1" ht="20">
      <c r="A188" s="399" t="s">
        <v>13274</v>
      </c>
      <c r="B188" s="400" t="s">
        <v>1087</v>
      </c>
      <c r="C188" s="404" t="s">
        <v>13273</v>
      </c>
      <c r="D188" s="407"/>
      <c r="E188" s="400" t="s">
        <v>1050</v>
      </c>
      <c r="F188" s="400" t="s">
        <v>13274</v>
      </c>
      <c r="G188" s="400" t="s">
        <v>12764</v>
      </c>
      <c r="H188" s="401">
        <v>0</v>
      </c>
      <c r="I188" s="402" t="s">
        <v>13308</v>
      </c>
      <c r="J188" s="402" t="s">
        <v>2457</v>
      </c>
      <c r="K188" s="405"/>
      <c r="L188" s="405"/>
      <c r="M188" s="405"/>
      <c r="N188" s="405"/>
      <c r="O188" s="405" t="s">
        <v>16186</v>
      </c>
      <c r="P188" s="403"/>
      <c r="Q188" s="406" t="s">
        <v>15935</v>
      </c>
      <c r="R188" s="166" t="str">
        <f ca="1">IF(ISERROR($V188),"",OFFSET('Smelter Look-up'!$C$4,$V188-4,0)&amp;"")</f>
        <v>Dijllah Gold Refinery FZC</v>
      </c>
      <c r="S188" s="165" t="str">
        <f t="shared" ca="1" si="29"/>
        <v>AE</v>
      </c>
      <c r="T188" s="165" t="str">
        <f ca="1">IF(B188="","",IF(ISERROR(MATCH($J188,SorP!$B$1:$B$6261,0)),"",INDIRECT("'SorP'!$A$"&amp;MATCH($S188&amp;$J188,SorP!C:C,0))))</f>
        <v>AE-SH</v>
      </c>
      <c r="U188" s="185"/>
      <c r="V188" s="209">
        <f>IF(C188="",NA(),IF(OR(C188="Smelter not listed",C188="Smelter not yet identified"),MATCH($B188&amp;$D188,'Smelter Look-up'!$J:$J,0),MATCH($B188&amp;$C188,'Smelter Look-up'!$J:$J,0)))</f>
        <v>75</v>
      </c>
      <c r="X188" s="210">
        <f t="shared" si="30"/>
        <v>0</v>
      </c>
      <c r="AB188" s="211" t="str">
        <f t="shared" si="31"/>
        <v>GoldDijllah Gold Refinery FZC</v>
      </c>
    </row>
    <row r="189" spans="1:28" s="210" customFormat="1" ht="20">
      <c r="A189" s="399" t="s">
        <v>13272</v>
      </c>
      <c r="B189" s="400" t="s">
        <v>1087</v>
      </c>
      <c r="C189" s="404" t="s">
        <v>13271</v>
      </c>
      <c r="D189" s="407"/>
      <c r="E189" s="400" t="s">
        <v>1064</v>
      </c>
      <c r="F189" s="400" t="s">
        <v>13272</v>
      </c>
      <c r="G189" s="400" t="s">
        <v>12764</v>
      </c>
      <c r="H189" s="401">
        <v>0</v>
      </c>
      <c r="I189" s="402" t="s">
        <v>13316</v>
      </c>
      <c r="J189" s="402" t="s">
        <v>6015</v>
      </c>
      <c r="K189" s="405"/>
      <c r="L189" s="405"/>
      <c r="M189" s="405"/>
      <c r="N189" s="405"/>
      <c r="O189" s="405" t="s">
        <v>16186</v>
      </c>
      <c r="P189" s="403"/>
      <c r="Q189" s="406" t="s">
        <v>15935</v>
      </c>
      <c r="R189" s="166" t="str">
        <f ca="1">IF(ISERROR($V189),"",OFFSET('Smelter Look-up'!$C$4,$V189-4,0)&amp;"")</f>
        <v>CGR Metalloys Pvt Ltd.</v>
      </c>
      <c r="S189" s="165" t="str">
        <f t="shared" ca="1" si="29"/>
        <v>IN</v>
      </c>
      <c r="T189" s="165" t="str">
        <f ca="1">IF(B189="","",IF(ISERROR(MATCH($J189,SorP!$B$1:$B$6261,0)),"",INDIRECT("'SorP'!$A$"&amp;MATCH($S189&amp;$J189,SorP!C:C,0))))</f>
        <v>IN-KL</v>
      </c>
      <c r="U189" s="185"/>
      <c r="V189" s="209">
        <f>IF(C189="",NA(),IF(OR(C189="Smelter not listed",C189="Smelter not yet identified"),MATCH($B189&amp;$D189,'Smelter Look-up'!$J:$J,0),MATCH($B189&amp;$C189,'Smelter Look-up'!$J:$J,0)))</f>
        <v>62</v>
      </c>
      <c r="X189" s="210">
        <f t="shared" si="30"/>
        <v>0</v>
      </c>
      <c r="AB189" s="211" t="str">
        <f t="shared" si="31"/>
        <v>GoldCGR Metalloys Pvt Ltd.</v>
      </c>
    </row>
    <row r="190" spans="1:28" s="210" customFormat="1" ht="20">
      <c r="A190" s="399" t="s">
        <v>13283</v>
      </c>
      <c r="B190" s="400" t="s">
        <v>1087</v>
      </c>
      <c r="C190" s="404" t="s">
        <v>13282</v>
      </c>
      <c r="D190" s="407"/>
      <c r="E190" s="400" t="s">
        <v>1064</v>
      </c>
      <c r="F190" s="400" t="s">
        <v>13283</v>
      </c>
      <c r="G190" s="400" t="s">
        <v>12764</v>
      </c>
      <c r="H190" s="401">
        <v>0</v>
      </c>
      <c r="I190" s="402" t="s">
        <v>14552</v>
      </c>
      <c r="J190" s="402" t="s">
        <v>14934</v>
      </c>
      <c r="K190" s="405"/>
      <c r="L190" s="405"/>
      <c r="M190" s="405"/>
      <c r="N190" s="405"/>
      <c r="O190" s="405" t="s">
        <v>16186</v>
      </c>
      <c r="P190" s="403"/>
      <c r="Q190" s="406" t="s">
        <v>15935</v>
      </c>
      <c r="R190" s="166" t="str">
        <f ca="1">IF(ISERROR($V190),"",OFFSET('Smelter Look-up'!$C$4,$V190-4,0)&amp;"")</f>
        <v>Sovereign Metals</v>
      </c>
      <c r="S190" s="165" t="str">
        <f t="shared" ca="1" si="29"/>
        <v>IN</v>
      </c>
      <c r="T190" s="165" t="str">
        <f ca="1">IF(B190="","",IF(ISERROR(MATCH($J190,SorP!$B$1:$B$6261,0)),"",INDIRECT("'SorP'!$A$"&amp;MATCH($S190&amp;$J190,SorP!C:C,0))))</f>
        <v>IN-GJ</v>
      </c>
      <c r="U190" s="185"/>
      <c r="V190" s="209">
        <f>IF(C190="",NA(),IF(OR(C190="Smelter not listed",C190="Smelter not yet identified"),MATCH($B190&amp;$D190,'Smelter Look-up'!$J:$J,0),MATCH($B190&amp;$C190,'Smelter Look-up'!$J:$J,0)))</f>
        <v>287</v>
      </c>
      <c r="X190" s="210">
        <f t="shared" si="30"/>
        <v>0</v>
      </c>
      <c r="AB190" s="211" t="str">
        <f t="shared" si="31"/>
        <v>GoldSovereign Metals</v>
      </c>
    </row>
    <row r="191" spans="1:28" s="210" customFormat="1" ht="40.5">
      <c r="A191" s="399" t="s">
        <v>16412</v>
      </c>
      <c r="B191" s="400" t="s">
        <v>1087</v>
      </c>
      <c r="C191" s="404" t="s">
        <v>16413</v>
      </c>
      <c r="D191" s="407" t="s">
        <v>16413</v>
      </c>
      <c r="E191" s="400" t="s">
        <v>16414</v>
      </c>
      <c r="F191" s="400" t="s">
        <v>16412</v>
      </c>
      <c r="G191" s="400" t="s">
        <v>12764</v>
      </c>
      <c r="H191" s="401" t="s">
        <v>16415</v>
      </c>
      <c r="I191" s="402" t="s">
        <v>16416</v>
      </c>
      <c r="J191" s="402" t="s">
        <v>3804</v>
      </c>
      <c r="K191" s="405"/>
      <c r="L191" s="405"/>
      <c r="M191" s="405"/>
      <c r="N191" s="405"/>
      <c r="O191" s="405" t="s">
        <v>16186</v>
      </c>
      <c r="P191" s="403"/>
      <c r="Q191" s="406"/>
      <c r="R191" s="166" t="str">
        <f ca="1">IF(ISERROR($V191),"",OFFSET('Smelter Look-up'!$C$4,$V191-4,0)&amp;"")</f>
        <v/>
      </c>
      <c r="S191" s="165" t="str">
        <f t="shared" ca="1" si="29"/>
        <v>CO</v>
      </c>
      <c r="T191" s="165" t="str">
        <f ca="1">IF(B191="","",IF(ISERROR(MATCH($J191,SorP!$B$1:$B$6261,0)),"",INDIRECT("'SorP'!$A$"&amp;MATCH($S191&amp;$J191,SorP!C:C,0))))</f>
        <v>CO-CUN</v>
      </c>
      <c r="U191" s="185"/>
      <c r="V191" s="209" t="e">
        <f>IF(C191="",NA(),IF(OR(C191="Smelter not listed",C191="Smelter not yet identified"),MATCH($B191&amp;$D191,'Smelter Look-up'!$J:$J,0),MATCH($B191&amp;$C191,'Smelter Look-up'!$J:$J,0)))</f>
        <v>#N/A</v>
      </c>
      <c r="X191" s="210">
        <f t="shared" si="30"/>
        <v>0</v>
      </c>
      <c r="AB191" s="211" t="str">
        <f t="shared" si="31"/>
        <v>GoldC.I Metales Procesados Industriales SAS</v>
      </c>
    </row>
    <row r="192" spans="1:28" s="210" customFormat="1" ht="27">
      <c r="A192" s="399" t="s">
        <v>13342</v>
      </c>
      <c r="B192" s="400" t="s">
        <v>1087</v>
      </c>
      <c r="C192" s="404" t="s">
        <v>13322</v>
      </c>
      <c r="D192" s="407" t="s">
        <v>13322</v>
      </c>
      <c r="E192" s="400" t="s">
        <v>1066</v>
      </c>
      <c r="F192" s="400" t="s">
        <v>13342</v>
      </c>
      <c r="G192" s="400" t="s">
        <v>12764</v>
      </c>
      <c r="H192" s="401">
        <v>0</v>
      </c>
      <c r="I192" s="402" t="s">
        <v>13356</v>
      </c>
      <c r="J192" s="402" t="s">
        <v>1527</v>
      </c>
      <c r="K192" s="405" t="s">
        <v>16417</v>
      </c>
      <c r="L192" s="405" t="s">
        <v>16418</v>
      </c>
      <c r="M192" s="405" t="s">
        <v>15968</v>
      </c>
      <c r="N192" s="405" t="s">
        <v>15969</v>
      </c>
      <c r="O192" s="405" t="s">
        <v>16264</v>
      </c>
      <c r="P192" s="403" t="s">
        <v>473</v>
      </c>
      <c r="Q192" s="406" t="s">
        <v>15902</v>
      </c>
      <c r="R192" s="166" t="str">
        <f ca="1">IF(ISERROR($V192),"",OFFSET('Smelter Look-up'!$C$4,$V192-4,0)&amp;"")</f>
        <v>Eco-System Recycling Co., Ltd. North Plant</v>
      </c>
      <c r="S192" s="165" t="str">
        <f t="shared" ca="1" si="29"/>
        <v>JP</v>
      </c>
      <c r="T192" s="165" t="str">
        <f ca="1">IF(B192="","",IF(ISERROR(MATCH($J192,SorP!$B$1:$B$6261,0)),"",INDIRECT("'SorP'!$A$"&amp;MATCH($S192&amp;$J192,SorP!C:C,0))))</f>
        <v>JP-05</v>
      </c>
      <c r="U192" s="185"/>
      <c r="V192" s="209">
        <f>IF(C192="",NA(),IF(OR(C192="Smelter not listed",C192="Smelter not yet identified"),MATCH($B192&amp;$D192,'Smelter Look-up'!$J:$J,0),MATCH($B192&amp;$C192,'Smelter Look-up'!$J:$J,0)))</f>
        <v>85</v>
      </c>
      <c r="X192" s="210">
        <f t="shared" si="30"/>
        <v>0</v>
      </c>
      <c r="AB192" s="211" t="str">
        <f t="shared" si="31"/>
        <v>GoldEco-System Recycling Co., Ltd. North Plant</v>
      </c>
    </row>
    <row r="193" spans="1:28" s="210" customFormat="1" ht="27">
      <c r="A193" s="399" t="s">
        <v>13343</v>
      </c>
      <c r="B193" s="400" t="s">
        <v>1087</v>
      </c>
      <c r="C193" s="404" t="s">
        <v>13323</v>
      </c>
      <c r="D193" s="407" t="s">
        <v>13323</v>
      </c>
      <c r="E193" s="400" t="s">
        <v>1066</v>
      </c>
      <c r="F193" s="400" t="s">
        <v>13343</v>
      </c>
      <c r="G193" s="400" t="s">
        <v>12764</v>
      </c>
      <c r="H193" s="401">
        <v>0</v>
      </c>
      <c r="I193" s="402" t="s">
        <v>6513</v>
      </c>
      <c r="J193" s="402" t="s">
        <v>6513</v>
      </c>
      <c r="K193" s="405" t="s">
        <v>16417</v>
      </c>
      <c r="L193" s="405" t="s">
        <v>16418</v>
      </c>
      <c r="M193" s="405" t="s">
        <v>15968</v>
      </c>
      <c r="N193" s="405" t="s">
        <v>15969</v>
      </c>
      <c r="O193" s="405" t="s">
        <v>16264</v>
      </c>
      <c r="P193" s="403" t="s">
        <v>473</v>
      </c>
      <c r="Q193" s="406" t="s">
        <v>15902</v>
      </c>
      <c r="R193" s="166" t="str">
        <f ca="1">IF(ISERROR($V193),"",OFFSET('Smelter Look-up'!$C$4,$V193-4,0)&amp;"")</f>
        <v>Eco-System Recycling Co., Ltd. West Plant</v>
      </c>
      <c r="S193" s="165" t="str">
        <f t="shared" ca="1" si="29"/>
        <v>JP</v>
      </c>
      <c r="T193" s="165" t="str">
        <f ca="1">IF(B193="","",IF(ISERROR(MATCH($J193,SorP!$B$1:$B$6261,0)),"",INDIRECT("'SorP'!$A$"&amp;MATCH($S193&amp;$J193,SorP!C:C,0))))</f>
        <v>JP-33</v>
      </c>
      <c r="U193" s="185"/>
      <c r="V193" s="209">
        <f>IF(C193="",NA(),IF(OR(C193="Smelter not listed",C193="Smelter not yet identified"),MATCH($B193&amp;$D193,'Smelter Look-up'!$J:$J,0),MATCH($B193&amp;$C193,'Smelter Look-up'!$J:$J,0)))</f>
        <v>86</v>
      </c>
      <c r="X193" s="210">
        <f t="shared" si="30"/>
        <v>0</v>
      </c>
      <c r="AB193" s="211" t="str">
        <f t="shared" si="31"/>
        <v>GoldEco-System Recycling Co., Ltd. West Plant</v>
      </c>
    </row>
    <row r="194" spans="1:28" s="210" customFormat="1" ht="40.5">
      <c r="A194" s="399" t="s">
        <v>13341</v>
      </c>
      <c r="B194" s="400" t="s">
        <v>1087</v>
      </c>
      <c r="C194" s="404" t="s">
        <v>13319</v>
      </c>
      <c r="D194" s="407"/>
      <c r="E194" s="400" t="s">
        <v>16370</v>
      </c>
      <c r="F194" s="400" t="s">
        <v>13341</v>
      </c>
      <c r="G194" s="400" t="s">
        <v>12764</v>
      </c>
      <c r="H194" s="401" t="s">
        <v>16419</v>
      </c>
      <c r="I194" s="402" t="s">
        <v>13355</v>
      </c>
      <c r="J194" s="402" t="s">
        <v>16420</v>
      </c>
      <c r="K194" s="405"/>
      <c r="L194" s="405"/>
      <c r="M194" s="405"/>
      <c r="N194" s="405"/>
      <c r="O194" s="405" t="s">
        <v>16186</v>
      </c>
      <c r="P194" s="403"/>
      <c r="Q194" s="406" t="s">
        <v>15935</v>
      </c>
      <c r="R194" s="166" t="str">
        <f ca="1">IF(ISERROR($V194),"",OFFSET('Smelter Look-up'!$C$4,$V194-4,0)&amp;"")</f>
        <v>Augmont Enterprises Private Limited</v>
      </c>
      <c r="S194" s="165" t="str">
        <f t="shared" ca="1" si="29"/>
        <v>IN</v>
      </c>
      <c r="T194" s="165" t="str">
        <f ca="1">IF(B194="","",IF(ISERROR(MATCH($J194,SorP!$B$1:$B$6261,0)),"",INDIRECT("'SorP'!$A$"&amp;MATCH($S194&amp;$J194,SorP!C:C,0))))</f>
        <v/>
      </c>
      <c r="U194" s="185"/>
      <c r="V194" s="209">
        <f>IF(C194="",NA(),IF(OR(C194="Smelter not listed",C194="Smelter not yet identified"),MATCH($B194&amp;$D194,'Smelter Look-up'!$J:$J,0),MATCH($B194&amp;$C194,'Smelter Look-up'!$J:$J,0)))</f>
        <v>42</v>
      </c>
      <c r="X194" s="210">
        <f t="shared" si="30"/>
        <v>0</v>
      </c>
      <c r="AB194" s="211" t="str">
        <f t="shared" si="31"/>
        <v>GoldAugmont Enterprises Private Limited</v>
      </c>
    </row>
    <row r="195" spans="1:28" s="210" customFormat="1" ht="20">
      <c r="A195" s="399" t="s">
        <v>13346</v>
      </c>
      <c r="B195" s="400" t="s">
        <v>1087</v>
      </c>
      <c r="C195" s="404" t="s">
        <v>13331</v>
      </c>
      <c r="D195" s="407"/>
      <c r="E195" s="400" t="s">
        <v>1064</v>
      </c>
      <c r="F195" s="400" t="s">
        <v>13346</v>
      </c>
      <c r="G195" s="400" t="s">
        <v>12764</v>
      </c>
      <c r="H195" s="401">
        <v>0</v>
      </c>
      <c r="I195" s="402" t="s">
        <v>13358</v>
      </c>
      <c r="J195" s="402" t="s">
        <v>14944</v>
      </c>
      <c r="K195" s="405"/>
      <c r="L195" s="405"/>
      <c r="M195" s="405"/>
      <c r="N195" s="405"/>
      <c r="O195" s="405" t="s">
        <v>16186</v>
      </c>
      <c r="P195" s="403"/>
      <c r="Q195" s="406" t="s">
        <v>15935</v>
      </c>
      <c r="R195" s="166" t="str">
        <f ca="1">IF(ISERROR($V195),"",OFFSET('Smelter Look-up'!$C$4,$V195-4,0)&amp;"")</f>
        <v>Kundan Care Products Ltd.</v>
      </c>
      <c r="S195" s="165" t="str">
        <f t="shared" ca="1" si="29"/>
        <v>IN</v>
      </c>
      <c r="T195" s="165" t="str">
        <f ca="1">IF(B195="","",IF(ISERROR(MATCH($J195,SorP!$B$1:$B$6261,0)),"",INDIRECT("'SorP'!$A$"&amp;MATCH($S195&amp;$J195,SorP!C:C,0))))</f>
        <v>IN-UK</v>
      </c>
      <c r="U195" s="185"/>
      <c r="V195" s="209">
        <f>IF(C195="",NA(),IF(OR(C195="Smelter not listed",C195="Smelter not yet identified"),MATCH($B195&amp;$D195,'Smelter Look-up'!$J:$J,0),MATCH($B195&amp;$C195,'Smelter Look-up'!$J:$J,0)))</f>
        <v>170</v>
      </c>
      <c r="X195" s="210">
        <f t="shared" si="30"/>
        <v>0</v>
      </c>
      <c r="AB195" s="211" t="str">
        <f t="shared" si="31"/>
        <v>GoldKundan Care Products Ltd.</v>
      </c>
    </row>
    <row r="196" spans="1:28" s="210" customFormat="1" ht="20">
      <c r="A196" s="399" t="s">
        <v>14494</v>
      </c>
      <c r="B196" s="400" t="s">
        <v>1087</v>
      </c>
      <c r="C196" s="404" t="s">
        <v>14493</v>
      </c>
      <c r="D196" s="407"/>
      <c r="E196" s="400" t="s">
        <v>1064</v>
      </c>
      <c r="F196" s="400" t="s">
        <v>14494</v>
      </c>
      <c r="G196" s="400" t="s">
        <v>12764</v>
      </c>
      <c r="H196" s="401">
        <v>0</v>
      </c>
      <c r="I196" s="402" t="s">
        <v>14547</v>
      </c>
      <c r="J196" s="402" t="s">
        <v>14943</v>
      </c>
      <c r="K196" s="405"/>
      <c r="L196" s="405"/>
      <c r="M196" s="405"/>
      <c r="N196" s="405"/>
      <c r="O196" s="405" t="s">
        <v>16186</v>
      </c>
      <c r="P196" s="403"/>
      <c r="Q196" s="406" t="s">
        <v>15935</v>
      </c>
      <c r="R196" s="166" t="str">
        <f ca="1">IF(ISERROR($V196),"",OFFSET('Smelter Look-up'!$C$4,$V196-4,0)&amp;"")</f>
        <v>Emerald Jewel Industry India Limited (Unit 1)</v>
      </c>
      <c r="S196" s="165" t="str">
        <f t="shared" ca="1" si="29"/>
        <v>IN</v>
      </c>
      <c r="T196" s="165" t="str">
        <f ca="1">IF(B196="","",IF(ISERROR(MATCH($J196,SorP!$B$1:$B$6261,0)),"",INDIRECT("'SorP'!$A$"&amp;MATCH($S196&amp;$J196,SorP!C:C,0))))</f>
        <v>IN-TN</v>
      </c>
      <c r="U196" s="185"/>
      <c r="V196" s="209">
        <f>IF(C196="",NA(),IF(OR(C196="Smelter not listed",C196="Smelter not yet identified"),MATCH($B196&amp;$D196,'Smelter Look-up'!$J:$J,0),MATCH($B196&amp;$C196,'Smelter Look-up'!$J:$J,0)))</f>
        <v>90</v>
      </c>
      <c r="X196" s="210">
        <f t="shared" si="30"/>
        <v>0</v>
      </c>
      <c r="AB196" s="211" t="str">
        <f t="shared" si="31"/>
        <v>GoldEmerald Jewel Industry India Limited (Unit 1)</v>
      </c>
    </row>
    <row r="197" spans="1:28" s="210" customFormat="1" ht="20">
      <c r="A197" s="399" t="s">
        <v>14496</v>
      </c>
      <c r="B197" s="400" t="s">
        <v>1087</v>
      </c>
      <c r="C197" s="404" t="s">
        <v>14495</v>
      </c>
      <c r="D197" s="407"/>
      <c r="E197" s="400" t="s">
        <v>1064</v>
      </c>
      <c r="F197" s="400" t="s">
        <v>14496</v>
      </c>
      <c r="G197" s="400" t="s">
        <v>12764</v>
      </c>
      <c r="H197" s="401">
        <v>0</v>
      </c>
      <c r="I197" s="402" t="s">
        <v>14547</v>
      </c>
      <c r="J197" s="402" t="s">
        <v>14943</v>
      </c>
      <c r="K197" s="405"/>
      <c r="L197" s="405"/>
      <c r="M197" s="405"/>
      <c r="N197" s="405"/>
      <c r="O197" s="405" t="s">
        <v>16186</v>
      </c>
      <c r="P197" s="403"/>
      <c r="Q197" s="406" t="s">
        <v>15935</v>
      </c>
      <c r="R197" s="166" t="str">
        <f ca="1">IF(ISERROR($V197),"",OFFSET('Smelter Look-up'!$C$4,$V197-4,0)&amp;"")</f>
        <v>Emerald Jewel Industry India Limited (Unit 2)</v>
      </c>
      <c r="S197" s="165" t="str">
        <f t="shared" ca="1" si="29"/>
        <v>IN</v>
      </c>
      <c r="T197" s="165" t="str">
        <f ca="1">IF(B197="","",IF(ISERROR(MATCH($J197,SorP!$B$1:$B$6261,0)),"",INDIRECT("'SorP'!$A$"&amp;MATCH($S197&amp;$J197,SorP!C:C,0))))</f>
        <v>IN-TN</v>
      </c>
      <c r="U197" s="185"/>
      <c r="V197" s="209">
        <f>IF(C197="",NA(),IF(OR(C197="Smelter not listed",C197="Smelter not yet identified"),MATCH($B197&amp;$D197,'Smelter Look-up'!$J:$J,0),MATCH($B197&amp;$C197,'Smelter Look-up'!$J:$J,0)))</f>
        <v>91</v>
      </c>
      <c r="X197" s="210">
        <f t="shared" si="30"/>
        <v>0</v>
      </c>
      <c r="AB197" s="211" t="str">
        <f t="shared" si="31"/>
        <v>GoldEmerald Jewel Industry India Limited (Unit 2)</v>
      </c>
    </row>
    <row r="198" spans="1:28" s="210" customFormat="1" ht="20">
      <c r="A198" s="399" t="s">
        <v>14498</v>
      </c>
      <c r="B198" s="400" t="s">
        <v>1087</v>
      </c>
      <c r="C198" s="404" t="s">
        <v>14497</v>
      </c>
      <c r="D198" s="407"/>
      <c r="E198" s="400" t="s">
        <v>1064</v>
      </c>
      <c r="F198" s="400" t="s">
        <v>14498</v>
      </c>
      <c r="G198" s="400" t="s">
        <v>12764</v>
      </c>
      <c r="H198" s="401">
        <v>0</v>
      </c>
      <c r="I198" s="402" t="s">
        <v>14547</v>
      </c>
      <c r="J198" s="402" t="s">
        <v>14943</v>
      </c>
      <c r="K198" s="405"/>
      <c r="L198" s="405"/>
      <c r="M198" s="405"/>
      <c r="N198" s="405"/>
      <c r="O198" s="405" t="s">
        <v>16186</v>
      </c>
      <c r="P198" s="403"/>
      <c r="Q198" s="406" t="s">
        <v>15935</v>
      </c>
      <c r="R198" s="166" t="str">
        <f ca="1">IF(ISERROR($V198),"",OFFSET('Smelter Look-up'!$C$4,$V198-4,0)&amp;"")</f>
        <v>Emerald Jewel Industry India Limited (Unit 3)</v>
      </c>
      <c r="S198" s="165" t="str">
        <f t="shared" ca="1" si="29"/>
        <v>IN</v>
      </c>
      <c r="T198" s="165" t="str">
        <f ca="1">IF(B198="","",IF(ISERROR(MATCH($J198,SorP!$B$1:$B$6261,0)),"",INDIRECT("'SorP'!$A$"&amp;MATCH($S198&amp;$J198,SorP!C:C,0))))</f>
        <v>IN-TN</v>
      </c>
      <c r="U198" s="185"/>
      <c r="V198" s="209">
        <f>IF(C198="",NA(),IF(OR(C198="Smelter not listed",C198="Smelter not yet identified"),MATCH($B198&amp;$D198,'Smelter Look-up'!$J:$J,0),MATCH($B198&amp;$C198,'Smelter Look-up'!$J:$J,0)))</f>
        <v>92</v>
      </c>
      <c r="X198" s="210">
        <f t="shared" si="30"/>
        <v>0</v>
      </c>
      <c r="AB198" s="211" t="str">
        <f t="shared" si="31"/>
        <v>GoldEmerald Jewel Industry India Limited (Unit 3)</v>
      </c>
    </row>
    <row r="199" spans="1:28" s="210" customFormat="1" ht="20">
      <c r="A199" s="399" t="s">
        <v>14500</v>
      </c>
      <c r="B199" s="400" t="s">
        <v>1087</v>
      </c>
      <c r="C199" s="404" t="s">
        <v>14499</v>
      </c>
      <c r="D199" s="407"/>
      <c r="E199" s="400" t="s">
        <v>1064</v>
      </c>
      <c r="F199" s="400" t="s">
        <v>14500</v>
      </c>
      <c r="G199" s="400" t="s">
        <v>12764</v>
      </c>
      <c r="H199" s="401">
        <v>0</v>
      </c>
      <c r="I199" s="402" t="s">
        <v>14547</v>
      </c>
      <c r="J199" s="402" t="s">
        <v>14943</v>
      </c>
      <c r="K199" s="405"/>
      <c r="L199" s="405"/>
      <c r="M199" s="405"/>
      <c r="N199" s="405"/>
      <c r="O199" s="405" t="s">
        <v>16186</v>
      </c>
      <c r="P199" s="403"/>
      <c r="Q199" s="406" t="s">
        <v>15935</v>
      </c>
      <c r="R199" s="166" t="str">
        <f ca="1">IF(ISERROR($V199),"",OFFSET('Smelter Look-up'!$C$4,$V199-4,0)&amp;"")</f>
        <v>Emerald Jewel Industry India Limited (Unit 4)</v>
      </c>
      <c r="S199" s="165" t="str">
        <f t="shared" ca="1" si="29"/>
        <v>IN</v>
      </c>
      <c r="T199" s="165" t="str">
        <f ca="1">IF(B199="","",IF(ISERROR(MATCH($J199,SorP!$B$1:$B$6261,0)),"",INDIRECT("'SorP'!$A$"&amp;MATCH($S199&amp;$J199,SorP!C:C,0))))</f>
        <v>IN-TN</v>
      </c>
      <c r="U199" s="185"/>
      <c r="V199" s="209">
        <f>IF(C199="",NA(),IF(OR(C199="Smelter not listed",C199="Smelter not yet identified"),MATCH($B199&amp;$D199,'Smelter Look-up'!$J:$J,0),MATCH($B199&amp;$C199,'Smelter Look-up'!$J:$J,0)))</f>
        <v>93</v>
      </c>
      <c r="X199" s="210">
        <f t="shared" si="30"/>
        <v>0</v>
      </c>
      <c r="AB199" s="211" t="str">
        <f t="shared" si="31"/>
        <v>GoldEmerald Jewel Industry India Limited (Unit 4)</v>
      </c>
    </row>
    <row r="200" spans="1:28" s="210" customFormat="1" ht="20">
      <c r="A200" s="399" t="s">
        <v>14504</v>
      </c>
      <c r="B200" s="400" t="s">
        <v>1087</v>
      </c>
      <c r="C200" s="404" t="s">
        <v>14503</v>
      </c>
      <c r="D200" s="407"/>
      <c r="E200" s="400" t="s">
        <v>12618</v>
      </c>
      <c r="F200" s="400" t="s">
        <v>14504</v>
      </c>
      <c r="G200" s="400" t="s">
        <v>12764</v>
      </c>
      <c r="H200" s="401">
        <v>0</v>
      </c>
      <c r="I200" s="402" t="s">
        <v>14548</v>
      </c>
      <c r="J200" s="402" t="s">
        <v>14945</v>
      </c>
      <c r="K200" s="405"/>
      <c r="L200" s="405"/>
      <c r="M200" s="405"/>
      <c r="N200" s="405"/>
      <c r="O200" s="405" t="s">
        <v>16186</v>
      </c>
      <c r="P200" s="403"/>
      <c r="Q200" s="406" t="s">
        <v>15935</v>
      </c>
      <c r="R200" s="166" t="str">
        <f ca="1">IF(ISERROR($V200),"",OFFSET('Smelter Look-up'!$C$4,$V200-4,0)&amp;"")</f>
        <v>K.A. Rasmussen</v>
      </c>
      <c r="S200" s="165" t="str">
        <f t="shared" ca="1" si="29"/>
        <v>NO</v>
      </c>
      <c r="T200" s="165" t="str">
        <f ca="1">IF(B200="","",IF(ISERROR(MATCH($J200,SorP!$B$1:$B$6261,0)),"",INDIRECT("'SorP'!$A$"&amp;MATCH($S200&amp;$J200,SorP!C:C,0))))</f>
        <v>NO-34</v>
      </c>
      <c r="U200" s="185"/>
      <c r="V200" s="209">
        <f>IF(C200="",NA(),IF(OR(C200="Smelter not listed",C200="Smelter not yet identified"),MATCH($B200&amp;$D200,'Smelter Look-up'!$J:$J,0),MATCH($B200&amp;$C200,'Smelter Look-up'!$J:$J,0)))</f>
        <v>153</v>
      </c>
      <c r="X200" s="210">
        <f t="shared" si="30"/>
        <v>0</v>
      </c>
      <c r="AB200" s="211" t="str">
        <f t="shared" si="31"/>
        <v>GoldK.A. Rasmussen</v>
      </c>
    </row>
    <row r="201" spans="1:28" s="210" customFormat="1" ht="27">
      <c r="A201" s="399" t="s">
        <v>14490</v>
      </c>
      <c r="B201" s="400" t="s">
        <v>1087</v>
      </c>
      <c r="C201" s="404" t="s">
        <v>14489</v>
      </c>
      <c r="D201" s="407"/>
      <c r="E201" s="400" t="s">
        <v>16277</v>
      </c>
      <c r="F201" s="400" t="s">
        <v>14490</v>
      </c>
      <c r="G201" s="400" t="s">
        <v>12764</v>
      </c>
      <c r="H201" s="401" t="s">
        <v>16421</v>
      </c>
      <c r="I201" s="402" t="s">
        <v>16422</v>
      </c>
      <c r="J201" s="402" t="s">
        <v>1575</v>
      </c>
      <c r="K201" s="405"/>
      <c r="L201" s="405"/>
      <c r="M201" s="405"/>
      <c r="N201" s="405"/>
      <c r="O201" s="405" t="s">
        <v>16186</v>
      </c>
      <c r="P201" s="403"/>
      <c r="Q201" s="406" t="s">
        <v>15935</v>
      </c>
      <c r="R201" s="166" t="str">
        <f ca="1">IF(ISERROR($V201),"",OFFSET('Smelter Look-up'!$C$4,$V201-4,0)&amp;"")</f>
        <v>Alexy Metals</v>
      </c>
      <c r="S201" s="165" t="str">
        <f t="shared" ca="1" si="29"/>
        <v>US</v>
      </c>
      <c r="T201" s="165" t="str">
        <f ca="1">IF(B201="","",IF(ISERROR(MATCH($J201,SorP!$B$1:$B$6261,0)),"",INDIRECT("'SorP'!$A$"&amp;MATCH($S201&amp;$J201,SorP!C:C,0))))</f>
        <v>US-OH</v>
      </c>
      <c r="U201" s="185"/>
      <c r="V201" s="209">
        <f>IF(C201="",NA(),IF(OR(C201="Smelter not listed",C201="Smelter not yet identified"),MATCH($B201&amp;$D201,'Smelter Look-up'!$J:$J,0),MATCH($B201&amp;$C201,'Smelter Look-up'!$J:$J,0)))</f>
        <v>20</v>
      </c>
      <c r="X201" s="210">
        <f t="shared" si="30"/>
        <v>0</v>
      </c>
      <c r="AB201" s="211" t="str">
        <f t="shared" si="31"/>
        <v>GoldAlexy Metals</v>
      </c>
    </row>
    <row r="202" spans="1:28" s="210" customFormat="1" ht="40.5">
      <c r="A202" s="399" t="s">
        <v>16423</v>
      </c>
      <c r="B202" s="400" t="s">
        <v>1087</v>
      </c>
      <c r="C202" s="404" t="s">
        <v>16424</v>
      </c>
      <c r="D202" s="407" t="s">
        <v>16424</v>
      </c>
      <c r="E202" s="400" t="s">
        <v>16414</v>
      </c>
      <c r="F202" s="400" t="s">
        <v>16423</v>
      </c>
      <c r="G202" s="400" t="s">
        <v>12764</v>
      </c>
      <c r="H202" s="401" t="s">
        <v>16425</v>
      </c>
      <c r="I202" s="402" t="s">
        <v>16426</v>
      </c>
      <c r="J202" s="402" t="s">
        <v>3834</v>
      </c>
      <c r="K202" s="405"/>
      <c r="L202" s="405"/>
      <c r="M202" s="405"/>
      <c r="N202" s="405"/>
      <c r="O202" s="405" t="s">
        <v>16186</v>
      </c>
      <c r="P202" s="403"/>
      <c r="Q202" s="406"/>
      <c r="R202" s="166" t="str">
        <f ca="1">IF(ISERROR($V202),"",OFFSET('Smelter Look-up'!$C$4,$V202-4,0)&amp;"")</f>
        <v/>
      </c>
      <c r="S202" s="165" t="str">
        <f t="shared" ca="1" si="29"/>
        <v>CO</v>
      </c>
      <c r="T202" s="165" t="str">
        <f ca="1">IF(B202="","",IF(ISERROR(MATCH($J202,SorP!$B$1:$B$6261,0)),"",INDIRECT("'SorP'!$A$"&amp;MATCH($S202&amp;$J202,SorP!C:C,0))))</f>
        <v>CO-ATL</v>
      </c>
      <c r="U202" s="185"/>
      <c r="V202" s="209" t="e">
        <f>IF(C202="",NA(),IF(OR(C202="Smelter not listed",C202="Smelter not yet identified"),MATCH($B202&amp;$D202,'Smelter Look-up'!$J:$J,0),MATCH($B202&amp;$C202,'Smelter Look-up'!$J:$J,0)))</f>
        <v>#N/A</v>
      </c>
      <c r="X202" s="210">
        <f t="shared" si="30"/>
        <v>0</v>
      </c>
      <c r="AB202" s="211" t="str">
        <f t="shared" si="31"/>
        <v>GoldSancus ZFS (L’Orfebre, SA)</v>
      </c>
    </row>
    <row r="203" spans="1:28" s="210" customFormat="1" ht="40.5">
      <c r="A203" s="399" t="s">
        <v>16427</v>
      </c>
      <c r="B203" s="400" t="s">
        <v>1087</v>
      </c>
      <c r="C203" s="404" t="s">
        <v>16428</v>
      </c>
      <c r="D203" s="407" t="s">
        <v>16428</v>
      </c>
      <c r="E203" s="400" t="s">
        <v>16429</v>
      </c>
      <c r="F203" s="400" t="s">
        <v>16427</v>
      </c>
      <c r="G203" s="400" t="s">
        <v>12764</v>
      </c>
      <c r="H203" s="401" t="s">
        <v>16430</v>
      </c>
      <c r="I203" s="402" t="s">
        <v>16431</v>
      </c>
      <c r="J203" s="402" t="s">
        <v>7987</v>
      </c>
      <c r="K203" s="405"/>
      <c r="L203" s="405"/>
      <c r="M203" s="405"/>
      <c r="N203" s="405"/>
      <c r="O203" s="405" t="s">
        <v>16186</v>
      </c>
      <c r="P203" s="403"/>
      <c r="Q203" s="406"/>
      <c r="R203" s="166" t="str">
        <f ca="1">IF(ISERROR($V203),"",OFFSET('Smelter Look-up'!$C$4,$V203-4,0)&amp;"")</f>
        <v/>
      </c>
      <c r="S203" s="165" t="str">
        <f t="shared" ca="1" si="29"/>
        <v>MR</v>
      </c>
      <c r="T203" s="165" t="str">
        <f ca="1">IF(B203="","",IF(ISERROR(MATCH($J203,SorP!$B$1:$B$6261,0)),"",INDIRECT("'SorP'!$A$"&amp;MATCH($S203&amp;$J203,SorP!C:C,0))))</f>
        <v>MR-13</v>
      </c>
      <c r="U203" s="185"/>
      <c r="V203" s="209" t="e">
        <f>IF(C203="",NA(),IF(OR(C203="Smelter not listed",C203="Smelter not yet identified"),MATCH($B203&amp;$D203,'Smelter Look-up'!$J:$J,0),MATCH($B203&amp;$C203,'Smelter Look-up'!$J:$J,0)))</f>
        <v>#N/A</v>
      </c>
      <c r="X203" s="210">
        <f t="shared" si="30"/>
        <v>0</v>
      </c>
      <c r="AB203" s="211" t="str">
        <f t="shared" si="31"/>
        <v>GoldSellem Industries Ltd.</v>
      </c>
    </row>
    <row r="204" spans="1:28" s="210" customFormat="1" ht="20">
      <c r="A204" s="399" t="s">
        <v>14507</v>
      </c>
      <c r="B204" s="400" t="s">
        <v>1087</v>
      </c>
      <c r="C204" s="404" t="s">
        <v>14506</v>
      </c>
      <c r="D204" s="407"/>
      <c r="E204" s="400" t="s">
        <v>1064</v>
      </c>
      <c r="F204" s="400" t="s">
        <v>14507</v>
      </c>
      <c r="G204" s="400" t="s">
        <v>12764</v>
      </c>
      <c r="H204" s="401">
        <v>0</v>
      </c>
      <c r="I204" s="402" t="s">
        <v>14549</v>
      </c>
      <c r="J204" s="402" t="s">
        <v>16432</v>
      </c>
      <c r="K204" s="405"/>
      <c r="L204" s="405"/>
      <c r="M204" s="405"/>
      <c r="N204" s="405"/>
      <c r="O204" s="405" t="s">
        <v>16186</v>
      </c>
      <c r="P204" s="403"/>
      <c r="Q204" s="406" t="s">
        <v>15935</v>
      </c>
      <c r="R204" s="166" t="str">
        <f ca="1">IF(ISERROR($V204),"",OFFSET('Smelter Look-up'!$C$4,$V204-4,0)&amp;"")</f>
        <v>MD Overseas</v>
      </c>
      <c r="S204" s="165" t="str">
        <f t="shared" ca="1" si="29"/>
        <v>IN</v>
      </c>
      <c r="T204" s="165" t="str">
        <f ca="1">IF(B204="","",IF(ISERROR(MATCH($J204,SorP!$B$1:$B$6261,0)),"",INDIRECT("'SorP'!$A$"&amp;MATCH($S204&amp;$J204,SorP!C:C,0))))</f>
        <v/>
      </c>
      <c r="U204" s="185"/>
      <c r="V204" s="209">
        <f>IF(C204="",NA(),IF(OR(C204="Smelter not listed",C204="Smelter not yet identified"),MATCH($B204&amp;$D204,'Smelter Look-up'!$J:$J,0),MATCH($B204&amp;$C204,'Smelter Look-up'!$J:$J,0)))</f>
        <v>186</v>
      </c>
      <c r="X204" s="210">
        <f t="shared" si="30"/>
        <v>0</v>
      </c>
      <c r="AB204" s="211" t="str">
        <f t="shared" si="31"/>
        <v>GoldMD Overseas</v>
      </c>
    </row>
    <row r="205" spans="1:28" s="210" customFormat="1" ht="27">
      <c r="A205" s="399" t="s">
        <v>14511</v>
      </c>
      <c r="B205" s="400" t="s">
        <v>1087</v>
      </c>
      <c r="C205" s="404" t="s">
        <v>14510</v>
      </c>
      <c r="D205" s="407"/>
      <c r="E205" s="400" t="s">
        <v>2323</v>
      </c>
      <c r="F205" s="400" t="s">
        <v>14511</v>
      </c>
      <c r="G205" s="400" t="s">
        <v>12764</v>
      </c>
      <c r="H205" s="401">
        <v>0</v>
      </c>
      <c r="I205" s="402" t="s">
        <v>14550</v>
      </c>
      <c r="J205" s="402" t="s">
        <v>1664</v>
      </c>
      <c r="K205" s="405"/>
      <c r="L205" s="405"/>
      <c r="M205" s="405"/>
      <c r="N205" s="405"/>
      <c r="O205" s="405" t="s">
        <v>16186</v>
      </c>
      <c r="P205" s="403"/>
      <c r="Q205" s="406" t="s">
        <v>15935</v>
      </c>
      <c r="R205" s="166" t="str">
        <f ca="1">IF(ISERROR($V205),"",OFFSET('Smelter Look-up'!$C$4,$V205-4,0)&amp;"")</f>
        <v>Metallix Refining Inc.</v>
      </c>
      <c r="S205" s="165" t="str">
        <f t="shared" ca="1" si="29"/>
        <v>US</v>
      </c>
      <c r="T205" s="165" t="str">
        <f ca="1">IF(B205="","",IF(ISERROR(MATCH($J205,SorP!$B$1:$B$6261,0)),"",INDIRECT("'SorP'!$A$"&amp;MATCH($S205&amp;$J205,SorP!C:C,0))))</f>
        <v>US-NC</v>
      </c>
      <c r="U205" s="185"/>
      <c r="V205" s="209">
        <f>IF(C205="",NA(),IF(OR(C205="Smelter not listed",C205="Smelter not yet identified"),MATCH($B205&amp;$D205,'Smelter Look-up'!$J:$J,0),MATCH($B205&amp;$C205,'Smelter Look-up'!$J:$J,0)))</f>
        <v>190</v>
      </c>
      <c r="X205" s="210">
        <f t="shared" si="30"/>
        <v>0</v>
      </c>
      <c r="AB205" s="211" t="str">
        <f t="shared" si="31"/>
        <v>GoldMetallix Refining Inc.</v>
      </c>
    </row>
    <row r="206" spans="1:28" s="210" customFormat="1" ht="27">
      <c r="A206" s="399" t="s">
        <v>14509</v>
      </c>
      <c r="B206" s="400" t="s">
        <v>1087</v>
      </c>
      <c r="C206" s="404" t="s">
        <v>14508</v>
      </c>
      <c r="D206" s="407" t="s">
        <v>14508</v>
      </c>
      <c r="E206" s="400" t="s">
        <v>853</v>
      </c>
      <c r="F206" s="400" t="s">
        <v>14509</v>
      </c>
      <c r="G206" s="400" t="s">
        <v>12764</v>
      </c>
      <c r="H206" s="401">
        <v>0</v>
      </c>
      <c r="I206" s="402" t="s">
        <v>14854</v>
      </c>
      <c r="J206" s="402" t="s">
        <v>1584</v>
      </c>
      <c r="K206" s="405" t="s">
        <v>16433</v>
      </c>
      <c r="L206" s="405" t="s">
        <v>16434</v>
      </c>
      <c r="M206" s="405" t="s">
        <v>15968</v>
      </c>
      <c r="N206" s="405" t="s">
        <v>16435</v>
      </c>
      <c r="O206" s="405" t="s">
        <v>16186</v>
      </c>
      <c r="P206" s="403" t="s">
        <v>475</v>
      </c>
      <c r="Q206" s="406" t="s">
        <v>15902</v>
      </c>
      <c r="R206" s="166" t="str">
        <f ca="1">IF(ISERROR($V206),"",OFFSET('Smelter Look-up'!$C$4,$V206-4,0)&amp;"")</f>
        <v>Metal Concentrators SA (Pty) Ltd.</v>
      </c>
      <c r="S206" s="165" t="str">
        <f t="shared" ca="1" si="29"/>
        <v>ZA</v>
      </c>
      <c r="T206" s="165" t="str">
        <f ca="1">IF(B206="","",IF(ISERROR(MATCH($J206,SorP!$B$1:$B$6261,0)),"",INDIRECT("'SorP'!$A$"&amp;MATCH($S206&amp;$J206,SorP!C:C,0))))</f>
        <v>ZA-GP</v>
      </c>
      <c r="U206" s="185"/>
      <c r="V206" s="209">
        <f>IF(C206="",NA(),IF(OR(C206="Smelter not listed",C206="Smelter not yet identified"),MATCH($B206&amp;$D206,'Smelter Look-up'!$J:$J,0),MATCH($B206&amp;$C206,'Smelter Look-up'!$J:$J,0)))</f>
        <v>188</v>
      </c>
      <c r="X206" s="210">
        <f t="shared" si="30"/>
        <v>0</v>
      </c>
      <c r="AB206" s="211" t="str">
        <f t="shared" si="31"/>
        <v>GoldMetal Concentrators SA (Pty) Ltd.</v>
      </c>
    </row>
    <row r="207" spans="1:28" s="210" customFormat="1" ht="20">
      <c r="A207" s="399" t="s">
        <v>14517</v>
      </c>
      <c r="B207" s="400" t="s">
        <v>1087</v>
      </c>
      <c r="C207" s="404" t="s">
        <v>14516</v>
      </c>
      <c r="D207" s="407" t="s">
        <v>14516</v>
      </c>
      <c r="E207" s="400" t="s">
        <v>1062</v>
      </c>
      <c r="F207" s="400" t="s">
        <v>14517</v>
      </c>
      <c r="G207" s="400" t="s">
        <v>12764</v>
      </c>
      <c r="H207" s="401">
        <v>0</v>
      </c>
      <c r="I207" s="402" t="s">
        <v>14861</v>
      </c>
      <c r="J207" s="402" t="s">
        <v>12384</v>
      </c>
      <c r="K207" s="405"/>
      <c r="L207" s="405"/>
      <c r="M207" s="405"/>
      <c r="N207" s="405"/>
      <c r="O207" s="405" t="s">
        <v>16186</v>
      </c>
      <c r="P207" s="403"/>
      <c r="Q207" s="406">
        <v>0</v>
      </c>
      <c r="R207" s="166" t="str">
        <f ca="1">IF(ISERROR($V207),"",OFFSET('Smelter Look-up'!$C$4,$V207-4,0)&amp;"")</f>
        <v>WEEEREFINING</v>
      </c>
      <c r="S207" s="165" t="str">
        <f t="shared" ca="1" si="29"/>
        <v>FR</v>
      </c>
      <c r="T207" s="165" t="str">
        <f ca="1">IF(B207="","",IF(ISERROR(MATCH($J207,SorP!$B$1:$B$6261,0)),"",INDIRECT("'SorP'!$A$"&amp;MATCH($S207&amp;$J207,SorP!C:C,0))))</f>
        <v>FR-NOR</v>
      </c>
      <c r="U207" s="185"/>
      <c r="V207" s="209">
        <f>IF(C207="",NA(),IF(OR(C207="Smelter not listed",C207="Smelter not yet identified"),MATCH($B207&amp;$D207,'Smelter Look-up'!$J:$J,0),MATCH($B207&amp;$C207,'Smelter Look-up'!$J:$J,0)))</f>
        <v>323</v>
      </c>
      <c r="X207" s="210">
        <f t="shared" si="30"/>
        <v>0</v>
      </c>
      <c r="AB207" s="211" t="str">
        <f t="shared" si="31"/>
        <v>GoldWEEEREFINING</v>
      </c>
    </row>
    <row r="208" spans="1:28" s="210" customFormat="1" ht="20">
      <c r="A208" s="399" t="s">
        <v>16436</v>
      </c>
      <c r="B208" s="400" t="s">
        <v>1087</v>
      </c>
      <c r="C208" s="404" t="s">
        <v>16437</v>
      </c>
      <c r="D208" s="407" t="s">
        <v>16437</v>
      </c>
      <c r="E208" s="400" t="s">
        <v>1053</v>
      </c>
      <c r="F208" s="400" t="s">
        <v>16436</v>
      </c>
      <c r="G208" s="400" t="s">
        <v>12764</v>
      </c>
      <c r="H208" s="401">
        <v>0</v>
      </c>
      <c r="I208" s="402" t="s">
        <v>16317</v>
      </c>
      <c r="J208" s="402" t="s">
        <v>3031</v>
      </c>
      <c r="K208" s="405"/>
      <c r="L208" s="405"/>
      <c r="M208" s="405"/>
      <c r="N208" s="405"/>
      <c r="O208" s="405"/>
      <c r="P208" s="403"/>
      <c r="Q208" s="406"/>
      <c r="R208" s="166" t="str">
        <f ca="1">IF(ISERROR($V208),"",OFFSET('Smelter Look-up'!$C$4,$V208-4,0)&amp;"")</f>
        <v/>
      </c>
      <c r="S208" s="165" t="str">
        <f t="shared" ca="1" si="29"/>
        <v>BE</v>
      </c>
      <c r="T208" s="165" t="str">
        <f ca="1">IF(B208="","",IF(ISERROR(MATCH($J208,SorP!$B$1:$B$6261,0)),"",INDIRECT("'SorP'!$A$"&amp;MATCH($S208&amp;$J208,SorP!C:C,0))))</f>
        <v>BE-VAN</v>
      </c>
      <c r="U208" s="185"/>
      <c r="V208" s="209" t="e">
        <f>IF(C208="",NA(),IF(OR(C208="Smelter not listed",C208="Smelter not yet identified"),MATCH($B208&amp;$D208,'Smelter Look-up'!$J:$J,0),MATCH($B208&amp;$C208,'Smelter Look-up'!$J:$J,0)))</f>
        <v>#N/A</v>
      </c>
      <c r="X208" s="210">
        <f t="shared" si="30"/>
        <v>0</v>
      </c>
      <c r="AB208" s="211" t="str">
        <f t="shared" si="31"/>
        <v>GoldValue Trading</v>
      </c>
    </row>
    <row r="209" spans="1:28" s="210" customFormat="1" ht="27">
      <c r="A209" s="399" t="s">
        <v>14852</v>
      </c>
      <c r="B209" s="400" t="s">
        <v>1087</v>
      </c>
      <c r="C209" s="404" t="s">
        <v>14851</v>
      </c>
      <c r="D209" s="407" t="s">
        <v>14851</v>
      </c>
      <c r="E209" s="400" t="s">
        <v>12522</v>
      </c>
      <c r="F209" s="400" t="s">
        <v>14852</v>
      </c>
      <c r="G209" s="400" t="s">
        <v>12764</v>
      </c>
      <c r="H209" s="401">
        <v>0</v>
      </c>
      <c r="I209" s="402" t="s">
        <v>14853</v>
      </c>
      <c r="J209" s="402" t="s">
        <v>3832</v>
      </c>
      <c r="K209" s="405" t="s">
        <v>16438</v>
      </c>
      <c r="L209" s="405" t="s">
        <v>16439</v>
      </c>
      <c r="M209" s="405" t="s">
        <v>16440</v>
      </c>
      <c r="N209" s="405" t="s">
        <v>16441</v>
      </c>
      <c r="O209" s="405" t="s">
        <v>16186</v>
      </c>
      <c r="P209" s="403" t="s">
        <v>475</v>
      </c>
      <c r="Q209" s="406" t="s">
        <v>15902</v>
      </c>
      <c r="R209" s="166" t="str">
        <f ca="1">IF(ISERROR($V209),"",OFFSET('Smelter Look-up'!$C$4,$V209-4,0)&amp;"")</f>
        <v>Gold by Gold Colombia</v>
      </c>
      <c r="S209" s="165" t="str">
        <f t="shared" ca="1" si="29"/>
        <v>CO</v>
      </c>
      <c r="T209" s="165" t="str">
        <f ca="1">IF(B209="","",IF(ISERROR(MATCH($J209,SorP!$B$1:$B$6261,0)),"",INDIRECT("'SorP'!$A$"&amp;MATCH($S209&amp;$J209,SorP!C:C,0))))</f>
        <v>CO-ANT</v>
      </c>
      <c r="U209" s="185"/>
      <c r="V209" s="209">
        <f>IF(C209="",NA(),IF(OR(C209="Smelter not listed",C209="Smelter not yet identified"),MATCH($B209&amp;$D209,'Smelter Look-up'!$J:$J,0),MATCH($B209&amp;$C209,'Smelter Look-up'!$J:$J,0)))</f>
        <v>107</v>
      </c>
      <c r="X209" s="210">
        <f t="shared" si="30"/>
        <v>0</v>
      </c>
      <c r="AB209" s="211" t="str">
        <f t="shared" si="31"/>
        <v>GoldGold by Gold Colombia</v>
      </c>
    </row>
    <row r="210" spans="1:28" s="210" customFormat="1" ht="20">
      <c r="A210" s="399" t="s">
        <v>14847</v>
      </c>
      <c r="B210" s="400" t="s">
        <v>1087</v>
      </c>
      <c r="C210" s="404" t="s">
        <v>14846</v>
      </c>
      <c r="D210" s="407" t="s">
        <v>14846</v>
      </c>
      <c r="E210" s="400" t="s">
        <v>1058</v>
      </c>
      <c r="F210" s="400" t="s">
        <v>14847</v>
      </c>
      <c r="G210" s="400" t="s">
        <v>12764</v>
      </c>
      <c r="H210" s="401">
        <v>0</v>
      </c>
      <c r="I210" s="402" t="s">
        <v>14848</v>
      </c>
      <c r="J210" s="402" t="s">
        <v>13130</v>
      </c>
      <c r="K210" s="405"/>
      <c r="L210" s="405"/>
      <c r="M210" s="405"/>
      <c r="N210" s="405"/>
      <c r="O210" s="405" t="s">
        <v>16186</v>
      </c>
      <c r="P210" s="403"/>
      <c r="Q210" s="406"/>
      <c r="R210" s="166" t="str">
        <f ca="1">IF(ISERROR($V210),"",OFFSET('Smelter Look-up'!$C$4,$V210-4,0)&amp;"")</f>
        <v>Dongwu Gold Group</v>
      </c>
      <c r="S210" s="165" t="str">
        <f t="shared" ca="1" si="29"/>
        <v>CN</v>
      </c>
      <c r="T210" s="165" t="str">
        <f ca="1">IF(B210="","",IF(ISERROR(MATCH($J210,SorP!$B$1:$B$6261,0)),"",INDIRECT("'SorP'!$A$"&amp;MATCH($S210&amp;$J210,SorP!C:C,0))))</f>
        <v>CN-JS</v>
      </c>
      <c r="U210" s="185"/>
      <c r="V210" s="209">
        <f>IF(C210="",NA(),IF(OR(C210="Smelter not listed",C210="Smelter not yet identified"),MATCH($B210&amp;$D210,'Smelter Look-up'!$J:$J,0),MATCH($B210&amp;$C210,'Smelter Look-up'!$J:$J,0)))</f>
        <v>77</v>
      </c>
      <c r="X210" s="210">
        <f t="shared" si="30"/>
        <v>0</v>
      </c>
      <c r="AB210" s="211" t="str">
        <f t="shared" si="31"/>
        <v>GoldDongwu Gold Group</v>
      </c>
    </row>
    <row r="211" spans="1:28" s="210" customFormat="1" ht="20">
      <c r="A211" s="399" t="s">
        <v>14893</v>
      </c>
      <c r="B211" s="400" t="s">
        <v>1087</v>
      </c>
      <c r="C211" s="404" t="s">
        <v>14892</v>
      </c>
      <c r="D211" s="407"/>
      <c r="E211" s="400" t="s">
        <v>1050</v>
      </c>
      <c r="F211" s="400" t="s">
        <v>14893</v>
      </c>
      <c r="G211" s="400" t="s">
        <v>12764</v>
      </c>
      <c r="H211" s="401">
        <v>0</v>
      </c>
      <c r="I211" s="402" t="s">
        <v>1633</v>
      </c>
      <c r="J211" s="402" t="s">
        <v>2461</v>
      </c>
      <c r="K211" s="405"/>
      <c r="L211" s="405"/>
      <c r="M211" s="405"/>
      <c r="N211" s="405"/>
      <c r="O211" s="405" t="s">
        <v>16186</v>
      </c>
      <c r="P211" s="403"/>
      <c r="Q211" s="406"/>
      <c r="R211" s="166" t="str">
        <f ca="1">IF(ISERROR($V211),"",OFFSET('Smelter Look-up'!$C$4,$V211-4,0)&amp;"")</f>
        <v>SAM Precious Metals FZ-LLC</v>
      </c>
      <c r="S211" s="165" t="str">
        <f t="shared" ca="1" si="29"/>
        <v>AE</v>
      </c>
      <c r="T211" s="165" t="str">
        <f ca="1">IF(B211="","",IF(ISERROR(MATCH($J211,SorP!$B$1:$B$6261,0)),"",INDIRECT("'SorP'!$A$"&amp;MATCH($S211&amp;$J211,SorP!C:C,0))))</f>
        <v>AE-DU</v>
      </c>
      <c r="U211" s="185"/>
      <c r="V211" s="209">
        <f>IF(C211="",NA(),IF(OR(C211="Smelter not listed",C211="Smelter not yet identified"),MATCH($B211&amp;$D211,'Smelter Look-up'!$J:$J,0),MATCH($B211&amp;$C211,'Smelter Look-up'!$J:$J,0)))</f>
        <v>252</v>
      </c>
      <c r="X211" s="210">
        <f t="shared" si="30"/>
        <v>0</v>
      </c>
      <c r="AB211" s="211" t="str">
        <f t="shared" si="31"/>
        <v>GoldSam Precious Metals</v>
      </c>
    </row>
    <row r="212" spans="1:28" s="210" customFormat="1" ht="20">
      <c r="A212" s="399" t="s">
        <v>14890</v>
      </c>
      <c r="B212" s="400" t="s">
        <v>1087</v>
      </c>
      <c r="C212" s="404" t="s">
        <v>14889</v>
      </c>
      <c r="D212" s="407" t="s">
        <v>14889</v>
      </c>
      <c r="E212" s="400" t="s">
        <v>1054</v>
      </c>
      <c r="F212" s="400" t="s">
        <v>14890</v>
      </c>
      <c r="G212" s="400" t="s">
        <v>12764</v>
      </c>
      <c r="H212" s="401">
        <v>0</v>
      </c>
      <c r="I212" s="402" t="s">
        <v>14922</v>
      </c>
      <c r="J212" s="402" t="s">
        <v>1648</v>
      </c>
      <c r="K212" s="405"/>
      <c r="L212" s="405"/>
      <c r="M212" s="405"/>
      <c r="N212" s="405"/>
      <c r="O212" s="405" t="s">
        <v>16186</v>
      </c>
      <c r="P212" s="403" t="s">
        <v>474</v>
      </c>
      <c r="Q212" s="406" t="s">
        <v>16170</v>
      </c>
      <c r="R212" s="166" t="str">
        <f ca="1">IF(ISERROR($V212),"",OFFSET('Smelter Look-up'!$C$4,$V212-4,0)&amp;"")</f>
        <v>Coimpa Industrial LTDA</v>
      </c>
      <c r="S212" s="165" t="str">
        <f t="shared" ca="1" si="29"/>
        <v>BR</v>
      </c>
      <c r="T212" s="165" t="str">
        <f ca="1">IF(B212="","",IF(ISERROR(MATCH($J212,SorP!$B$1:$B$6261,0)),"",INDIRECT("'SorP'!$A$"&amp;MATCH($S212&amp;$J212,SorP!C:C,0))))</f>
        <v>BR-AM</v>
      </c>
      <c r="U212" s="185"/>
      <c r="V212" s="209">
        <f>IF(C212="",NA(),IF(OR(C212="Smelter not listed",C212="Smelter not yet identified"),MATCH($B212&amp;$D212,'Smelter Look-up'!$J:$J,0),MATCH($B212&amp;$C212,'Smelter Look-up'!$J:$J,0)))</f>
        <v>71</v>
      </c>
      <c r="X212" s="210">
        <f t="shared" si="30"/>
        <v>0</v>
      </c>
      <c r="AB212" s="211" t="str">
        <f t="shared" si="31"/>
        <v>GoldCoimpa Industrial LTDA</v>
      </c>
    </row>
    <row r="213" spans="1:28" s="210" customFormat="1" ht="20">
      <c r="A213" s="399" t="s">
        <v>16442</v>
      </c>
      <c r="B213" s="400" t="s">
        <v>1087</v>
      </c>
      <c r="C213" s="404" t="s">
        <v>1760</v>
      </c>
      <c r="D213" s="407" t="s">
        <v>16443</v>
      </c>
      <c r="E213" s="400" t="s">
        <v>1064</v>
      </c>
      <c r="F213" s="400" t="s">
        <v>16442</v>
      </c>
      <c r="G213" s="400" t="s">
        <v>12764</v>
      </c>
      <c r="H213" s="401"/>
      <c r="I213" s="402"/>
      <c r="J213" s="402"/>
      <c r="K213" s="405"/>
      <c r="L213" s="405"/>
      <c r="M213" s="405"/>
      <c r="N213" s="405"/>
      <c r="O213" s="405"/>
      <c r="P213" s="403"/>
      <c r="Q213" s="406"/>
      <c r="R213" s="166" t="str">
        <f ca="1">IF(ISERROR($V213),"",OFFSET('Smelter Look-up'!$C$4,$V213-4,0)&amp;"")</f>
        <v/>
      </c>
      <c r="S213" s="165" t="str">
        <f t="shared" ca="1" si="29"/>
        <v>IN</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si="30"/>
        <v>0</v>
      </c>
      <c r="AB213" s="211" t="str">
        <f t="shared" si="31"/>
        <v>GoldSmelter not listed</v>
      </c>
    </row>
    <row r="214" spans="1:28" s="210" customFormat="1" ht="27">
      <c r="A214" s="399" t="s">
        <v>15169</v>
      </c>
      <c r="B214" s="400" t="s">
        <v>1087</v>
      </c>
      <c r="C214" s="404" t="s">
        <v>15168</v>
      </c>
      <c r="D214" s="407"/>
      <c r="E214" s="400" t="s">
        <v>1058</v>
      </c>
      <c r="F214" s="400" t="s">
        <v>15169</v>
      </c>
      <c r="G214" s="400" t="s">
        <v>12764</v>
      </c>
      <c r="H214" s="401">
        <v>0</v>
      </c>
      <c r="I214" s="402" t="s">
        <v>14551</v>
      </c>
      <c r="J214" s="402" t="s">
        <v>13122</v>
      </c>
      <c r="K214" s="405"/>
      <c r="L214" s="405"/>
      <c r="M214" s="405"/>
      <c r="N214" s="405"/>
      <c r="O214" s="405" t="s">
        <v>16444</v>
      </c>
      <c r="P214" s="403"/>
      <c r="Q214" s="406"/>
      <c r="R214" s="166" t="str">
        <f ca="1">IF(ISERROR($V214),"",OFFSET('Smelter Look-up'!$C$4,$V214-4,0)&amp;"")</f>
        <v>SHENZHEN JINJUNWEI RESOURCE COMPREHENSIVE DEVELOPMENT CO., LTD.</v>
      </c>
      <c r="S214" s="165" t="str">
        <f t="shared" ca="1" si="29"/>
        <v>CN</v>
      </c>
      <c r="T214" s="165" t="str">
        <f ca="1">IF(B214="","",IF(ISERROR(MATCH($J214,SorP!$B$1:$B$6261,0)),"",INDIRECT("'SorP'!$A$"&amp;MATCH($S214&amp;$J214,SorP!C:C,0))))</f>
        <v>CN-GD</v>
      </c>
      <c r="U214" s="185"/>
      <c r="V214" s="209">
        <f>IF(C214="",NA(),IF(OR(C214="Smelter not listed",C214="Smelter not yet identified"),MATCH($B214&amp;$D214,'Smelter Look-up'!$J:$J,0),MATCH($B214&amp;$C214,'Smelter Look-up'!$J:$J,0)))</f>
        <v>272</v>
      </c>
      <c r="X214" s="210">
        <f t="shared" si="30"/>
        <v>0</v>
      </c>
      <c r="AB214" s="211" t="str">
        <f t="shared" si="31"/>
        <v>GoldSHENZHEN JINJUNWEI RESOURCE COMPREHENSIVE DEVELOPMENT CO., LTD.</v>
      </c>
    </row>
    <row r="215" spans="1:28" s="210" customFormat="1" ht="27">
      <c r="A215" s="399" t="s">
        <v>15156</v>
      </c>
      <c r="B215" s="400" t="s">
        <v>1087</v>
      </c>
      <c r="C215" s="404" t="s">
        <v>15155</v>
      </c>
      <c r="D215" s="407"/>
      <c r="E215" s="400" t="s">
        <v>12667</v>
      </c>
      <c r="F215" s="400" t="s">
        <v>15156</v>
      </c>
      <c r="G215" s="400" t="s">
        <v>12764</v>
      </c>
      <c r="H215" s="401">
        <v>0</v>
      </c>
      <c r="I215" s="402" t="s">
        <v>15157</v>
      </c>
      <c r="J215" s="402" t="s">
        <v>11104</v>
      </c>
      <c r="K215" s="405"/>
      <c r="L215" s="405"/>
      <c r="M215" s="405"/>
      <c r="N215" s="405"/>
      <c r="O215" s="405" t="s">
        <v>16444</v>
      </c>
      <c r="P215" s="403"/>
      <c r="Q215" s="406"/>
      <c r="R215" s="166" t="str">
        <f ca="1">IF(ISERROR($V215),"",OFFSET('Smelter Look-up'!$C$4,$V215-4,0)&amp;"")</f>
        <v>GG Refinery Ltd.</v>
      </c>
      <c r="S215" s="165" t="str">
        <f t="shared" ca="1" si="29"/>
        <v>TZ</v>
      </c>
      <c r="T215" s="165" t="str">
        <f ca="1">IF(B215="","",IF(ISERROR(MATCH($J215,SorP!$B$1:$B$6261,0)),"",INDIRECT("'SorP'!$A$"&amp;MATCH($S215&amp;$J215,SorP!C:C,0))))</f>
        <v>TZ-27</v>
      </c>
      <c r="U215" s="185"/>
      <c r="V215" s="209">
        <f>IF(C215="",NA(),IF(OR(C215="Smelter not listed",C215="Smelter not yet identified"),MATCH($B215&amp;$D215,'Smelter Look-up'!$J:$J,0),MATCH($B215&amp;$C215,'Smelter Look-up'!$J:$J,0)))</f>
        <v>103</v>
      </c>
      <c r="X215" s="210">
        <f t="shared" si="30"/>
        <v>0</v>
      </c>
      <c r="AB215" s="211" t="str">
        <f t="shared" si="31"/>
        <v>GoldGG Refinery Ltd.</v>
      </c>
    </row>
    <row r="216" spans="1:28" s="210" customFormat="1" ht="20">
      <c r="A216" s="399" t="s">
        <v>16445</v>
      </c>
      <c r="B216" s="400" t="s">
        <v>1087</v>
      </c>
      <c r="C216" s="404" t="s">
        <v>16446</v>
      </c>
      <c r="D216" s="407"/>
      <c r="E216" s="400" t="s">
        <v>853</v>
      </c>
      <c r="F216" s="400" t="s">
        <v>16445</v>
      </c>
      <c r="G216" s="400" t="s">
        <v>12764</v>
      </c>
      <c r="H216" s="401">
        <v>0</v>
      </c>
      <c r="I216" s="402" t="s">
        <v>15159</v>
      </c>
      <c r="J216" s="402" t="s">
        <v>1584</v>
      </c>
      <c r="K216" s="405"/>
      <c r="L216" s="405"/>
      <c r="M216" s="405"/>
      <c r="N216" s="405"/>
      <c r="O216" s="405"/>
      <c r="P216" s="403"/>
      <c r="Q216" s="406"/>
      <c r="R216" s="166" t="str">
        <f ca="1">IF(ISERROR($V216),"",OFFSET('Smelter Look-up'!$C$4,$V216-4,0)&amp;"")</f>
        <v/>
      </c>
      <c r="S216" s="165" t="str">
        <f t="shared" ca="1" si="29"/>
        <v>ZA</v>
      </c>
      <c r="T216" s="165" t="str">
        <f ca="1">IF(B216="","",IF(ISERROR(MATCH($J216,SorP!$B$1:$B$6261,0)),"",INDIRECT("'SorP'!$A$"&amp;MATCH($S216&amp;$J216,SorP!C:C,0))))</f>
        <v>ZA-GP</v>
      </c>
      <c r="U216" s="185"/>
      <c r="V216" s="209" t="e">
        <f>IF(C216="",NA(),IF(OR(C216="Smelter not listed",C216="Smelter not yet identified"),MATCH($B216&amp;$D216,'Smelter Look-up'!$J:$J,0),MATCH($B216&amp;$C216,'Smelter Look-up'!$J:$J,0)))</f>
        <v>#N/A</v>
      </c>
      <c r="X216" s="210">
        <f t="shared" si="30"/>
        <v>0</v>
      </c>
      <c r="AB216" s="211" t="str">
        <f t="shared" si="31"/>
        <v>GoldImpala Refineries – Base Metals Refinery (BMR)</v>
      </c>
    </row>
    <row r="217" spans="1:28" s="210" customFormat="1" ht="20">
      <c r="A217" s="399" t="s">
        <v>16447</v>
      </c>
      <c r="B217" s="400" t="s">
        <v>1087</v>
      </c>
      <c r="C217" s="404" t="s">
        <v>16448</v>
      </c>
      <c r="D217" s="407"/>
      <c r="E217" s="400" t="s">
        <v>853</v>
      </c>
      <c r="F217" s="400" t="s">
        <v>16447</v>
      </c>
      <c r="G217" s="400" t="s">
        <v>12764</v>
      </c>
      <c r="H217" s="401">
        <v>0</v>
      </c>
      <c r="I217" s="402" t="s">
        <v>16449</v>
      </c>
      <c r="J217" s="402" t="s">
        <v>3754</v>
      </c>
      <c r="K217" s="405"/>
      <c r="L217" s="405"/>
      <c r="M217" s="405"/>
      <c r="N217" s="405"/>
      <c r="O217" s="405"/>
      <c r="P217" s="403"/>
      <c r="Q217" s="406"/>
      <c r="R217" s="166" t="str">
        <f ca="1">IF(ISERROR($V217),"",OFFSET('Smelter Look-up'!$C$4,$V217-4,0)&amp;"")</f>
        <v/>
      </c>
      <c r="S217" s="165" t="str">
        <f t="shared" ref="S217:S247" ca="1" si="32">IF(B217="","",IF(ISERROR(MATCH($E217,CL,0)),"Unknown",INDIRECT("'C'!$A$"&amp;MATCH($E217,CL,0)+1)))</f>
        <v>ZA</v>
      </c>
      <c r="T217" s="165" t="str">
        <f ca="1">IF(B217="","",IF(ISERROR(MATCH($J217,SorP!$B$1:$B$6261,0)),"",INDIRECT("'SorP'!$A$"&amp;MATCH($S217&amp;$J217,SorP!C:C,0))))</f>
        <v>ZA-NW</v>
      </c>
      <c r="U217" s="185"/>
      <c r="V217" s="209" t="e">
        <f>IF(C217="",NA(),IF(OR(C217="Smelter not listed",C217="Smelter not yet identified"),MATCH($B217&amp;$D217,'Smelter Look-up'!$J:$J,0),MATCH($B217&amp;$C217,'Smelter Look-up'!$J:$J,0)))</f>
        <v>#N/A</v>
      </c>
      <c r="X217" s="210">
        <f t="shared" ref="X217:X247" si="33">IF(AND(C217="Smelter not listed",OR(LEN(D217)=0,LEN(E217)=0)),1,0)</f>
        <v>0</v>
      </c>
      <c r="AB217" s="211" t="str">
        <f t="shared" ref="AB217:AB247" si="34">B217&amp;C217</f>
        <v>GoldImpala Rustenburg</v>
      </c>
    </row>
    <row r="218" spans="1:28" s="210" customFormat="1" ht="20">
      <c r="A218" s="399" t="s">
        <v>15150</v>
      </c>
      <c r="B218" s="400" t="s">
        <v>1087</v>
      </c>
      <c r="C218" s="404" t="s">
        <v>15149</v>
      </c>
      <c r="D218" s="407"/>
      <c r="E218" s="400" t="s">
        <v>1064</v>
      </c>
      <c r="F218" s="400" t="s">
        <v>15150</v>
      </c>
      <c r="G218" s="400" t="s">
        <v>12764</v>
      </c>
      <c r="H218" s="401">
        <v>0</v>
      </c>
      <c r="I218" s="402" t="s">
        <v>16450</v>
      </c>
      <c r="J218" s="402" t="s">
        <v>14944</v>
      </c>
      <c r="K218" s="405"/>
      <c r="L218" s="405"/>
      <c r="M218" s="405"/>
      <c r="N218" s="405"/>
      <c r="O218" s="405" t="s">
        <v>16444</v>
      </c>
      <c r="P218" s="403"/>
      <c r="Q218" s="406"/>
      <c r="R218" s="166" t="str">
        <f ca="1">IF(ISERROR($V218),"",OFFSET('Smelter Look-up'!$C$4,$V218-4,0)&amp;"")</f>
        <v>Attero Recycling Pvt Ltd</v>
      </c>
      <c r="S218" s="165" t="str">
        <f t="shared" ca="1" si="32"/>
        <v>IN</v>
      </c>
      <c r="T218" s="165" t="str">
        <f ca="1">IF(B218="","",IF(ISERROR(MATCH($J218,SorP!$B$1:$B$6261,0)),"",INDIRECT("'SorP'!$A$"&amp;MATCH($S218&amp;$J218,SorP!C:C,0))))</f>
        <v>IN-UK</v>
      </c>
      <c r="U218" s="185"/>
      <c r="V218" s="209">
        <f>IF(C218="",NA(),IF(OR(C218="Smelter not listed",C218="Smelter not yet identified"),MATCH($B218&amp;$D218,'Smelter Look-up'!$J:$J,0),MATCH($B218&amp;$C218,'Smelter Look-up'!$J:$J,0)))</f>
        <v>39</v>
      </c>
      <c r="X218" s="210">
        <f t="shared" si="33"/>
        <v>0</v>
      </c>
      <c r="AB218" s="211" t="str">
        <f t="shared" si="34"/>
        <v>GoldAttero Recycling Pvt Ltd</v>
      </c>
    </row>
    <row r="219" spans="1:28" s="210" customFormat="1" ht="20">
      <c r="A219" s="399" t="s">
        <v>15401</v>
      </c>
      <c r="B219" s="400" t="s">
        <v>1087</v>
      </c>
      <c r="C219" s="404" t="s">
        <v>15415</v>
      </c>
      <c r="D219" s="407"/>
      <c r="E219" s="400" t="s">
        <v>840</v>
      </c>
      <c r="F219" s="400" t="s">
        <v>15401</v>
      </c>
      <c r="G219" s="400" t="s">
        <v>12764</v>
      </c>
      <c r="H219" s="401">
        <v>0</v>
      </c>
      <c r="I219" s="402" t="s">
        <v>15409</v>
      </c>
      <c r="J219" s="402" t="s">
        <v>8715</v>
      </c>
      <c r="K219" s="405"/>
      <c r="L219" s="405"/>
      <c r="M219" s="405"/>
      <c r="N219" s="405"/>
      <c r="O219" s="405" t="s">
        <v>16444</v>
      </c>
      <c r="P219" s="403"/>
      <c r="Q219" s="406"/>
      <c r="R219" s="166" t="str">
        <f ca="1">IF(ISERROR($V219),"",OFFSET('Smelter Look-up'!$C$4,$V219-4,0)&amp;"")</f>
        <v>SOLEIL METALS (Chala One Plant)</v>
      </c>
      <c r="S219" s="165" t="str">
        <f t="shared" ca="1" si="32"/>
        <v>PE</v>
      </c>
      <c r="T219" s="165" t="str">
        <f ca="1">IF(B219="","",IF(ISERROR(MATCH($J219,SorP!$B$1:$B$6261,0)),"",INDIRECT("'SorP'!$A$"&amp;MATCH($S219&amp;$J219,SorP!C:C,0))))</f>
        <v>PE-ARE</v>
      </c>
      <c r="U219" s="185"/>
      <c r="V219" s="209">
        <f>IF(C219="",NA(),IF(OR(C219="Smelter not listed",C219="Smelter not yet identified"),MATCH($B219&amp;$D219,'Smelter Look-up'!$J:$J,0),MATCH($B219&amp;$C219,'Smelter Look-up'!$J:$J,0)))</f>
        <v>133</v>
      </c>
      <c r="X219" s="210">
        <f t="shared" si="33"/>
        <v>0</v>
      </c>
      <c r="AB219" s="211" t="str">
        <f t="shared" si="34"/>
        <v>GoldInca One (Chala One Plant)</v>
      </c>
    </row>
    <row r="220" spans="1:28" s="210" customFormat="1" ht="20">
      <c r="A220" s="399" t="s">
        <v>15408</v>
      </c>
      <c r="B220" s="400" t="s">
        <v>1087</v>
      </c>
      <c r="C220" s="404" t="s">
        <v>15416</v>
      </c>
      <c r="D220" s="407"/>
      <c r="E220" s="400" t="s">
        <v>840</v>
      </c>
      <c r="F220" s="400" t="s">
        <v>15408</v>
      </c>
      <c r="G220" s="400" t="s">
        <v>12764</v>
      </c>
      <c r="H220" s="401">
        <v>0</v>
      </c>
      <c r="I220" s="402" t="s">
        <v>15409</v>
      </c>
      <c r="J220" s="402" t="s">
        <v>8715</v>
      </c>
      <c r="K220" s="405"/>
      <c r="L220" s="405"/>
      <c r="M220" s="405"/>
      <c r="N220" s="405"/>
      <c r="O220" s="405" t="s">
        <v>16444</v>
      </c>
      <c r="P220" s="403"/>
      <c r="Q220" s="406"/>
      <c r="R220" s="166" t="str">
        <f ca="1">IF(ISERROR($V220),"",OFFSET('Smelter Look-up'!$C$4,$V220-4,0)&amp;"")</f>
        <v>SOLEIL METALS (YAKARI Plant)</v>
      </c>
      <c r="S220" s="165" t="str">
        <f t="shared" ca="1" si="32"/>
        <v>PE</v>
      </c>
      <c r="T220" s="165" t="str">
        <f ca="1">IF(B220="","",IF(ISERROR(MATCH($J220,SorP!$B$1:$B$6261,0)),"",INDIRECT("'SorP'!$A$"&amp;MATCH($S220&amp;$J220,SorP!C:C,0))))</f>
        <v>PE-ARE</v>
      </c>
      <c r="U220" s="185"/>
      <c r="V220" s="209">
        <f>IF(C220="",NA(),IF(OR(C220="Smelter not listed",C220="Smelter not yet identified"),MATCH($B220&amp;$D220,'Smelter Look-up'!$J:$J,0),MATCH($B220&amp;$C220,'Smelter Look-up'!$J:$J,0)))</f>
        <v>134</v>
      </c>
      <c r="X220" s="210">
        <f t="shared" si="33"/>
        <v>0</v>
      </c>
      <c r="AB220" s="211" t="str">
        <f t="shared" si="34"/>
        <v>GoldInca One (Koricancha Plant)</v>
      </c>
    </row>
    <row r="221" spans="1:28" s="210" customFormat="1" ht="27">
      <c r="A221" s="399" t="s">
        <v>15161</v>
      </c>
      <c r="B221" s="400" t="s">
        <v>1087</v>
      </c>
      <c r="C221" s="404" t="s">
        <v>15160</v>
      </c>
      <c r="D221" s="407"/>
      <c r="E221" s="400" t="s">
        <v>853</v>
      </c>
      <c r="F221" s="400" t="s">
        <v>15161</v>
      </c>
      <c r="G221" s="400" t="s">
        <v>12764</v>
      </c>
      <c r="H221" s="401">
        <v>0</v>
      </c>
      <c r="I221" s="402" t="s">
        <v>15159</v>
      </c>
      <c r="J221" s="402" t="s">
        <v>1584</v>
      </c>
      <c r="K221" s="405"/>
      <c r="L221" s="405"/>
      <c r="M221" s="405"/>
      <c r="N221" s="405"/>
      <c r="O221" s="405" t="s">
        <v>16444</v>
      </c>
      <c r="P221" s="403"/>
      <c r="Q221" s="406"/>
      <c r="R221" s="166" t="str">
        <f ca="1">IF(ISERROR($V221),"",OFFSET('Smelter Look-up'!$C$4,$V221-4,0)&amp;"")</f>
        <v>Impala Platinum - Platinum Metals Refinery (PMR)</v>
      </c>
      <c r="S221" s="165" t="str">
        <f t="shared" ca="1" si="32"/>
        <v>ZA</v>
      </c>
      <c r="T221" s="165" t="str">
        <f ca="1">IF(B221="","",IF(ISERROR(MATCH($J221,SorP!$B$1:$B$6261,0)),"",INDIRECT("'SorP'!$A$"&amp;MATCH($S221&amp;$J221,SorP!C:C,0))))</f>
        <v>ZA-GP</v>
      </c>
      <c r="U221" s="185"/>
      <c r="V221" s="209">
        <f>IF(C221="",NA(),IF(OR(C221="Smelter not listed",C221="Smelter not yet identified"),MATCH($B221&amp;$D221,'Smelter Look-up'!$J:$J,0),MATCH($B221&amp;$C221,'Smelter Look-up'!$J:$J,0)))</f>
        <v>132</v>
      </c>
      <c r="X221" s="210">
        <f t="shared" si="33"/>
        <v>0</v>
      </c>
      <c r="AB221" s="211" t="str">
        <f t="shared" si="34"/>
        <v>GoldImpala Refineries – Platinum Metals Refinery (PMR)</v>
      </c>
    </row>
    <row r="222" spans="1:28" s="210" customFormat="1" ht="27">
      <c r="A222" s="399" t="s">
        <v>15153</v>
      </c>
      <c r="B222" s="400" t="s">
        <v>1087</v>
      </c>
      <c r="C222" s="404" t="s">
        <v>15152</v>
      </c>
      <c r="D222" s="407"/>
      <c r="E222" s="400" t="s">
        <v>2322</v>
      </c>
      <c r="F222" s="400" t="s">
        <v>15153</v>
      </c>
      <c r="G222" s="400" t="s">
        <v>12764</v>
      </c>
      <c r="H222" s="401">
        <v>0</v>
      </c>
      <c r="I222" s="402" t="s">
        <v>15154</v>
      </c>
      <c r="J222" s="402" t="s">
        <v>11054</v>
      </c>
      <c r="K222" s="405"/>
      <c r="L222" s="405"/>
      <c r="M222" s="405"/>
      <c r="N222" s="405"/>
      <c r="O222" s="405" t="s">
        <v>16444</v>
      </c>
      <c r="P222" s="403"/>
      <c r="Q222" s="406"/>
      <c r="R222" s="166" t="str">
        <f ca="1">IF(ISERROR($V222),"",OFFSET('Smelter Look-up'!$C$4,$V222-4,0)&amp;"")</f>
        <v>Elite Industech Co., Ltd.</v>
      </c>
      <c r="S222" s="165" t="str">
        <f t="shared" ca="1" si="32"/>
        <v>TW</v>
      </c>
      <c r="T222" s="165" t="str">
        <f ca="1">IF(B222="","",IF(ISERROR(MATCH($J222,SorP!$B$1:$B$6261,0)),"",INDIRECT("'SorP'!$A$"&amp;MATCH($S222&amp;$J222,SorP!C:C,0))))</f>
        <v>TW-KHH</v>
      </c>
      <c r="U222" s="185"/>
      <c r="V222" s="209">
        <f>IF(C222="",NA(),IF(OR(C222="Smelter not listed",C222="Smelter not yet identified"),MATCH($B222&amp;$D222,'Smelter Look-up'!$J:$J,0),MATCH($B222&amp;$C222,'Smelter Look-up'!$J:$J,0)))</f>
        <v>88</v>
      </c>
      <c r="X222" s="210">
        <f t="shared" si="33"/>
        <v>0</v>
      </c>
      <c r="AB222" s="211" t="str">
        <f t="shared" si="34"/>
        <v>GoldElite Industech Co., Ltd.</v>
      </c>
    </row>
    <row r="223" spans="1:28" s="210" customFormat="1" ht="27">
      <c r="A223" s="399" t="s">
        <v>2175</v>
      </c>
      <c r="B223" s="400" t="s">
        <v>1088</v>
      </c>
      <c r="C223" s="404" t="s">
        <v>2228</v>
      </c>
      <c r="D223" s="407" t="s">
        <v>2228</v>
      </c>
      <c r="E223" s="400" t="s">
        <v>1058</v>
      </c>
      <c r="F223" s="400" t="s">
        <v>2175</v>
      </c>
      <c r="G223" s="400" t="s">
        <v>12764</v>
      </c>
      <c r="H223" s="401">
        <v>0</v>
      </c>
      <c r="I223" s="402" t="s">
        <v>1693</v>
      </c>
      <c r="J223" s="402" t="s">
        <v>13121</v>
      </c>
      <c r="K223" s="405" t="s">
        <v>15903</v>
      </c>
      <c r="L223" s="405" t="s">
        <v>15903</v>
      </c>
      <c r="M223" s="405" t="s">
        <v>16451</v>
      </c>
      <c r="N223" s="405" t="s">
        <v>16452</v>
      </c>
      <c r="O223" s="405" t="s">
        <v>16453</v>
      </c>
      <c r="P223" s="403" t="s">
        <v>474</v>
      </c>
      <c r="Q223" s="406" t="s">
        <v>15902</v>
      </c>
      <c r="R223" s="166" t="str">
        <f ca="1">IF(ISERROR($V223),"",OFFSET('Smelter Look-up'!$C$4,$V223-4,0)&amp;"")</f>
        <v>Chenzhou Yunxiang Mining and Metallurgy Co., Ltd.</v>
      </c>
      <c r="S223" s="165" t="str">
        <f t="shared" ca="1" si="32"/>
        <v>CN</v>
      </c>
      <c r="T223" s="165" t="str">
        <f ca="1">IF(B223="","",IF(ISERROR(MATCH($J223,SorP!$B$1:$B$6261,0)),"",INDIRECT("'SorP'!$A$"&amp;MATCH($S223&amp;$J223,SorP!C:C,0))))</f>
        <v>CN-HN</v>
      </c>
      <c r="U223" s="185"/>
      <c r="V223" s="209">
        <f>IF(C223="",NA(),IF(OR(C223="Smelter not listed",C223="Smelter not yet identified"),MATCH($B223&amp;$D223,'Smelter Look-up'!$J:$J,0),MATCH($B223&amp;$C223,'Smelter Look-up'!$J:$J,0)))</f>
        <v>428</v>
      </c>
      <c r="X223" s="210">
        <f t="shared" si="33"/>
        <v>0</v>
      </c>
      <c r="AB223" s="211" t="str">
        <f t="shared" si="34"/>
        <v>TinChenzhou Yunxiang Mining and Metallurgy Co., Ltd.</v>
      </c>
    </row>
    <row r="224" spans="1:28" s="210" customFormat="1" ht="20">
      <c r="A224" s="399" t="s">
        <v>16454</v>
      </c>
      <c r="B224" s="400" t="s">
        <v>1088</v>
      </c>
      <c r="C224" s="404" t="s">
        <v>16455</v>
      </c>
      <c r="D224" s="407"/>
      <c r="E224" s="400" t="s">
        <v>15984</v>
      </c>
      <c r="F224" s="400" t="s">
        <v>16454</v>
      </c>
      <c r="G224" s="400" t="s">
        <v>12764</v>
      </c>
      <c r="H224" s="401"/>
      <c r="I224" s="402"/>
      <c r="J224" s="402"/>
      <c r="K224" s="405"/>
      <c r="L224" s="405"/>
      <c r="M224" s="405"/>
      <c r="N224" s="405"/>
      <c r="O224" s="405"/>
      <c r="P224" s="403"/>
      <c r="Q224" s="406"/>
      <c r="R224" s="166" t="str">
        <f ca="1">IF(ISERROR($V224),"",OFFSET('Smelter Look-up'!$C$4,$V224-4,0)&amp;"")</f>
        <v/>
      </c>
      <c r="S224" s="165" t="str">
        <f t="shared" ca="1" si="32"/>
        <v>CN</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si="33"/>
        <v>0</v>
      </c>
      <c r="AB224" s="211" t="str">
        <f t="shared" si="34"/>
        <v>TinJiangxi Ketai Advanced Material Co., Ltd.</v>
      </c>
    </row>
    <row r="225" spans="1:28" s="210" customFormat="1" ht="20">
      <c r="A225" s="399" t="s">
        <v>16456</v>
      </c>
      <c r="B225" s="400" t="s">
        <v>1088</v>
      </c>
      <c r="C225" s="404" t="s">
        <v>16457</v>
      </c>
      <c r="D225" s="407"/>
      <c r="E225" s="400" t="s">
        <v>15984</v>
      </c>
      <c r="F225" s="400" t="s">
        <v>16456</v>
      </c>
      <c r="G225" s="400" t="s">
        <v>12764</v>
      </c>
      <c r="H225" s="401"/>
      <c r="I225" s="402"/>
      <c r="J225" s="402"/>
      <c r="K225" s="405"/>
      <c r="L225" s="405"/>
      <c r="M225" s="405"/>
      <c r="N225" s="405"/>
      <c r="O225" s="405"/>
      <c r="P225" s="403"/>
      <c r="Q225" s="406"/>
      <c r="R225" s="166" t="str">
        <f ca="1">IF(ISERROR($V225),"",OFFSET('Smelter Look-up'!$C$4,$V225-4,0)&amp;"")</f>
        <v/>
      </c>
      <c r="S225" s="165" t="str">
        <f t="shared" ca="1" si="32"/>
        <v>CN</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si="33"/>
        <v>0</v>
      </c>
      <c r="AB225" s="211" t="str">
        <f t="shared" si="34"/>
        <v>TinCNMC (Guangxi) PGMA Co., Ltd.</v>
      </c>
    </row>
    <row r="226" spans="1:28" s="210" customFormat="1" ht="216">
      <c r="A226" s="399" t="s">
        <v>735</v>
      </c>
      <c r="B226" s="400" t="s">
        <v>1088</v>
      </c>
      <c r="C226" s="404" t="s">
        <v>16458</v>
      </c>
      <c r="D226" s="407" t="s">
        <v>16458</v>
      </c>
      <c r="E226" s="400" t="s">
        <v>2323</v>
      </c>
      <c r="F226" s="400" t="s">
        <v>735</v>
      </c>
      <c r="G226" s="400" t="s">
        <v>12764</v>
      </c>
      <c r="H226" s="401">
        <v>0</v>
      </c>
      <c r="I226" s="402" t="s">
        <v>1679</v>
      </c>
      <c r="J226" s="402" t="s">
        <v>1660</v>
      </c>
      <c r="K226" s="405" t="s">
        <v>16459</v>
      </c>
      <c r="L226" s="405" t="s">
        <v>16460</v>
      </c>
      <c r="M226" s="405" t="s">
        <v>16461</v>
      </c>
      <c r="N226" s="405" t="s">
        <v>16462</v>
      </c>
      <c r="O226" s="405" t="s">
        <v>16463</v>
      </c>
      <c r="P226" s="403" t="s">
        <v>474</v>
      </c>
      <c r="Q226" s="406" t="s">
        <v>15902</v>
      </c>
      <c r="R226" s="166" t="str">
        <f ca="1">IF(ISERROR($V226),"",OFFSET('Smelter Look-up'!$C$4,$V226-4,0)&amp;"")</f>
        <v/>
      </c>
      <c r="S226" s="165" t="str">
        <f t="shared" ca="1" si="32"/>
        <v>US</v>
      </c>
      <c r="T226" s="165" t="str">
        <f ca="1">IF(B226="","",IF(ISERROR(MATCH($J226,SorP!$B$1:$B$6261,0)),"",INDIRECT("'SorP'!$A$"&amp;MATCH($S226&amp;$J226,SorP!C:C,0))))</f>
        <v>US-PA</v>
      </c>
      <c r="U226" s="185"/>
      <c r="V226" s="209" t="e">
        <f>IF(C226="",NA(),IF(OR(C226="Smelter not listed",C226="Smelter not yet identified"),MATCH($B226&amp;$D226,'Smelter Look-up'!$J:$J,0),MATCH($B226&amp;$C226,'Smelter Look-up'!$J:$J,0)))</f>
        <v>#N/A</v>
      </c>
      <c r="X226" s="210">
        <f t="shared" si="33"/>
        <v>0</v>
      </c>
      <c r="AB226" s="211" t="str">
        <f t="shared" si="34"/>
        <v>TinAlpha</v>
      </c>
    </row>
    <row r="227" spans="1:28" s="210" customFormat="1" ht="20">
      <c r="A227" s="399" t="s">
        <v>16464</v>
      </c>
      <c r="B227" s="400" t="s">
        <v>1088</v>
      </c>
      <c r="C227" s="404" t="s">
        <v>16465</v>
      </c>
      <c r="D227" s="407"/>
      <c r="E227" s="400" t="s">
        <v>16466</v>
      </c>
      <c r="F227" s="400" t="s">
        <v>16464</v>
      </c>
      <c r="G227" s="400" t="s">
        <v>12764</v>
      </c>
      <c r="H227" s="401"/>
      <c r="I227" s="402"/>
      <c r="J227" s="402"/>
      <c r="K227" s="405"/>
      <c r="L227" s="405"/>
      <c r="M227" s="405"/>
      <c r="N227" s="405"/>
      <c r="O227" s="405"/>
      <c r="P227" s="403"/>
      <c r="Q227" s="406"/>
      <c r="R227" s="166" t="str">
        <f ca="1">IF(ISERROR($V227),"",OFFSET('Smelter Look-up'!$C$4,$V227-4,0)&amp;"")</f>
        <v/>
      </c>
      <c r="S227" s="165" t="str">
        <f t="shared" ca="1" si="32"/>
        <v>ID</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si="33"/>
        <v>0</v>
      </c>
      <c r="AB227" s="211" t="str">
        <f t="shared" si="34"/>
        <v>TinCV Gita Pesona</v>
      </c>
    </row>
    <row r="228" spans="1:28" s="210" customFormat="1" ht="216">
      <c r="A228" s="399" t="s">
        <v>15455</v>
      </c>
      <c r="B228" s="400" t="s">
        <v>1088</v>
      </c>
      <c r="C228" s="404" t="s">
        <v>15454</v>
      </c>
      <c r="D228" s="407" t="s">
        <v>15454</v>
      </c>
      <c r="E228" s="400" t="s">
        <v>1063</v>
      </c>
      <c r="F228" s="400" t="s">
        <v>15455</v>
      </c>
      <c r="G228" s="400" t="s">
        <v>12764</v>
      </c>
      <c r="H228" s="401">
        <v>0</v>
      </c>
      <c r="I228" s="402" t="s">
        <v>15456</v>
      </c>
      <c r="J228" s="402" t="s">
        <v>12398</v>
      </c>
      <c r="K228" s="405" t="s">
        <v>16467</v>
      </c>
      <c r="L228" s="405" t="s">
        <v>16468</v>
      </c>
      <c r="M228" s="405" t="s">
        <v>16469</v>
      </c>
      <c r="N228" s="405" t="s">
        <v>16470</v>
      </c>
      <c r="O228" s="405" t="s">
        <v>16471</v>
      </c>
      <c r="P228" s="403" t="s">
        <v>474</v>
      </c>
      <c r="Q228" s="406" t="s">
        <v>15902</v>
      </c>
      <c r="R228" s="166" t="str">
        <f ca="1">IF(ISERROR($V228),"",OFFSET('Smelter Look-up'!$C$4,$V228-4,0)&amp;"")</f>
        <v>PT Aries Kencana Sejahtera</v>
      </c>
      <c r="S228" s="165" t="str">
        <f t="shared" ca="1" si="32"/>
        <v>ID</v>
      </c>
      <c r="T228" s="165" t="str">
        <f ca="1">IF(B228="","",IF(ISERROR(MATCH($J228,SorP!$B$1:$B$6261,0)),"",INDIRECT("'SorP'!$A$"&amp;MATCH($S228&amp;$J228,SorP!C:C,0))))</f>
        <v>ID-BB</v>
      </c>
      <c r="U228" s="185"/>
      <c r="V228" s="209">
        <f>IF(C228="",NA(),IF(OR(C228="Smelter not listed",C228="Smelter not yet identified"),MATCH($B228&amp;$D228,'Smelter Look-up'!$J:$J,0),MATCH($B228&amp;$C228,'Smelter Look-up'!$J:$J,0)))</f>
        <v>518</v>
      </c>
      <c r="X228" s="210">
        <f t="shared" si="33"/>
        <v>0</v>
      </c>
      <c r="AB228" s="211" t="str">
        <f t="shared" si="34"/>
        <v>TinPT Aries Kencana Sejahtera</v>
      </c>
    </row>
    <row r="229" spans="1:28" s="210" customFormat="1" ht="27">
      <c r="A229" s="399" t="s">
        <v>14902</v>
      </c>
      <c r="B229" s="400" t="s">
        <v>1088</v>
      </c>
      <c r="C229" s="404" t="s">
        <v>14901</v>
      </c>
      <c r="D229" s="407" t="s">
        <v>14901</v>
      </c>
      <c r="E229" s="400" t="s">
        <v>1063</v>
      </c>
      <c r="F229" s="400" t="s">
        <v>14902</v>
      </c>
      <c r="G229" s="400" t="s">
        <v>12764</v>
      </c>
      <c r="H229" s="401">
        <v>0</v>
      </c>
      <c r="I229" s="402" t="s">
        <v>14908</v>
      </c>
      <c r="J229" s="402" t="s">
        <v>12398</v>
      </c>
      <c r="K229" s="405" t="s">
        <v>16472</v>
      </c>
      <c r="L229" s="405" t="s">
        <v>16473</v>
      </c>
      <c r="M229" s="405" t="s">
        <v>16474</v>
      </c>
      <c r="N229" s="405" t="s">
        <v>16470</v>
      </c>
      <c r="O229" s="405" t="s">
        <v>16186</v>
      </c>
      <c r="P229" s="403" t="s">
        <v>474</v>
      </c>
      <c r="Q229" s="406" t="s">
        <v>16170</v>
      </c>
      <c r="R229" s="166" t="str">
        <f ca="1">IF(ISERROR($V229),"",OFFSET('Smelter Look-up'!$C$4,$V229-4,0)&amp;"")</f>
        <v>PT Premium Tin Indonesia</v>
      </c>
      <c r="S229" s="165" t="str">
        <f t="shared" ca="1" si="32"/>
        <v>ID</v>
      </c>
      <c r="T229" s="165" t="str">
        <f ca="1">IF(B229="","",IF(ISERROR(MATCH($J229,SorP!$B$1:$B$6261,0)),"",INDIRECT("'SorP'!$A$"&amp;MATCH($S229&amp;$J229,SorP!C:C,0))))</f>
        <v>ID-BB</v>
      </c>
      <c r="U229" s="185"/>
      <c r="V229" s="209">
        <f>IF(C229="",NA(),IF(OR(C229="Smelter not listed",C229="Smelter not yet identified"),MATCH($B229&amp;$D229,'Smelter Look-up'!$J:$J,0),MATCH($B229&amp;$C229,'Smelter Look-up'!$J:$J,0)))</f>
        <v>526</v>
      </c>
      <c r="X229" s="210">
        <f t="shared" si="33"/>
        <v>0</v>
      </c>
      <c r="AB229" s="211" t="str">
        <f t="shared" si="34"/>
        <v>TinPT Premium Tin Indonesia</v>
      </c>
    </row>
    <row r="230" spans="1:28" s="210" customFormat="1" ht="27">
      <c r="A230" s="399" t="s">
        <v>16475</v>
      </c>
      <c r="B230" s="400" t="s">
        <v>1088</v>
      </c>
      <c r="C230" s="404" t="s">
        <v>16476</v>
      </c>
      <c r="D230" s="407"/>
      <c r="E230" s="400" t="s">
        <v>1063</v>
      </c>
      <c r="F230" s="400" t="s">
        <v>16475</v>
      </c>
      <c r="G230" s="400" t="s">
        <v>12764</v>
      </c>
      <c r="H230" s="401">
        <v>0</v>
      </c>
      <c r="I230" s="402" t="s">
        <v>14554</v>
      </c>
      <c r="J230" s="402" t="s">
        <v>12398</v>
      </c>
      <c r="K230" s="405"/>
      <c r="L230" s="405"/>
      <c r="M230" s="405"/>
      <c r="N230" s="405"/>
      <c r="O230" s="405"/>
      <c r="P230" s="403"/>
      <c r="Q230" s="406"/>
      <c r="R230" s="166" t="str">
        <f ca="1">IF(ISERROR($V230),"",OFFSET('Smelter Look-up'!$C$4,$V230-4,0)&amp;"")</f>
        <v/>
      </c>
      <c r="S230" s="165" t="str">
        <f t="shared" ca="1" si="32"/>
        <v>ID</v>
      </c>
      <c r="T230" s="165" t="str">
        <f ca="1">IF(B230="","",IF(ISERROR(MATCH($J230,SorP!$B$1:$B$6261,0)),"",INDIRECT("'SorP'!$A$"&amp;MATCH($S230&amp;$J230,SorP!C:C,0))))</f>
        <v>ID-BB</v>
      </c>
      <c r="U230" s="185"/>
      <c r="V230" s="209" t="e">
        <f>IF(C230="",NA(),IF(OR(C230="Smelter not listed",C230="Smelter not yet identified"),MATCH($B230&amp;$D230,'Smelter Look-up'!$J:$J,0),MATCH($B230&amp;$C230,'Smelter Look-up'!$J:$J,0)))</f>
        <v>#N/A</v>
      </c>
      <c r="X230" s="210">
        <f t="shared" si="33"/>
        <v>0</v>
      </c>
      <c r="AB230" s="211" t="str">
        <f t="shared" si="34"/>
        <v>TinCV United Smelting</v>
      </c>
    </row>
    <row r="231" spans="1:28" s="210" customFormat="1" ht="27">
      <c r="A231" s="399" t="s">
        <v>16477</v>
      </c>
      <c r="B231" s="400" t="s">
        <v>1088</v>
      </c>
      <c r="C231" s="404" t="s">
        <v>1760</v>
      </c>
      <c r="D231" s="407" t="s">
        <v>16478</v>
      </c>
      <c r="E231" s="400" t="s">
        <v>1058</v>
      </c>
      <c r="F231" s="400" t="s">
        <v>16477</v>
      </c>
      <c r="G231" s="400" t="s">
        <v>12764</v>
      </c>
      <c r="H231" s="401"/>
      <c r="I231" s="402"/>
      <c r="J231" s="402"/>
      <c r="K231" s="405"/>
      <c r="L231" s="405"/>
      <c r="M231" s="405"/>
      <c r="N231" s="405"/>
      <c r="O231" s="405"/>
      <c r="P231" s="403"/>
      <c r="Q231" s="406"/>
      <c r="R231" s="166" t="str">
        <f ca="1">IF(ISERROR($V231),"",OFFSET('Smelter Look-up'!$C$4,$V231-4,0)&amp;"")</f>
        <v/>
      </c>
      <c r="S231" s="165" t="str">
        <f t="shared" ca="1" si="32"/>
        <v>CN</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si="33"/>
        <v>0</v>
      </c>
      <c r="AB231" s="211" t="str">
        <f t="shared" si="34"/>
        <v>TinSmelter not listed</v>
      </c>
    </row>
    <row r="232" spans="1:28" s="210" customFormat="1" ht="67.5">
      <c r="A232" s="399" t="s">
        <v>1362</v>
      </c>
      <c r="B232" s="400" t="s">
        <v>1088</v>
      </c>
      <c r="C232" s="404" t="s">
        <v>866</v>
      </c>
      <c r="D232" s="407" t="s">
        <v>866</v>
      </c>
      <c r="E232" s="400" t="s">
        <v>1066</v>
      </c>
      <c r="F232" s="400" t="s">
        <v>1362</v>
      </c>
      <c r="G232" s="400" t="s">
        <v>12764</v>
      </c>
      <c r="H232" s="401" t="s">
        <v>16479</v>
      </c>
      <c r="I232" s="402" t="s">
        <v>1526</v>
      </c>
      <c r="J232" s="402" t="s">
        <v>1527</v>
      </c>
      <c r="K232" s="405" t="s">
        <v>16480</v>
      </c>
      <c r="L232" s="405" t="s">
        <v>16481</v>
      </c>
      <c r="M232" s="405" t="s">
        <v>16214</v>
      </c>
      <c r="N232" s="405" t="s">
        <v>16482</v>
      </c>
      <c r="O232" s="405" t="s">
        <v>16483</v>
      </c>
      <c r="P232" s="403" t="s">
        <v>474</v>
      </c>
      <c r="Q232" s="406" t="s">
        <v>15902</v>
      </c>
      <c r="R232" s="166" t="str">
        <f ca="1">IF(ISERROR($V232),"",OFFSET('Smelter Look-up'!$C$4,$V232-4,0)&amp;"")</f>
        <v>Dowa</v>
      </c>
      <c r="S232" s="165" t="str">
        <f t="shared" ca="1" si="32"/>
        <v>JP</v>
      </c>
      <c r="T232" s="165" t="str">
        <f ca="1">IF(B232="","",IF(ISERROR(MATCH($J232,SorP!$B$1:$B$6261,0)),"",INDIRECT("'SorP'!$A$"&amp;MATCH($S232&amp;$J232,SorP!C:C,0))))</f>
        <v>JP-05</v>
      </c>
      <c r="U232" s="185"/>
      <c r="V232" s="209">
        <f>IF(C232="",NA(),IF(OR(C232="Smelter not listed",C232="Smelter not yet identified"),MATCH($B232&amp;$D232,'Smelter Look-up'!$J:$J,0),MATCH($B232&amp;$C232,'Smelter Look-up'!$J:$J,0)))</f>
        <v>450</v>
      </c>
      <c r="X232" s="210">
        <f t="shared" si="33"/>
        <v>0</v>
      </c>
      <c r="AB232" s="211" t="str">
        <f t="shared" si="34"/>
        <v>TinDowa</v>
      </c>
    </row>
    <row r="233" spans="1:28" s="210" customFormat="1" ht="67.5">
      <c r="A233" s="399" t="s">
        <v>736</v>
      </c>
      <c r="B233" s="400" t="s">
        <v>1088</v>
      </c>
      <c r="C233" s="404" t="s">
        <v>803</v>
      </c>
      <c r="D233" s="407" t="s">
        <v>803</v>
      </c>
      <c r="E233" s="400" t="s">
        <v>2321</v>
      </c>
      <c r="F233" s="400" t="s">
        <v>736</v>
      </c>
      <c r="G233" s="400" t="s">
        <v>12764</v>
      </c>
      <c r="H233" s="401" t="s">
        <v>16484</v>
      </c>
      <c r="I233" s="402" t="s">
        <v>1688</v>
      </c>
      <c r="J233" s="402" t="s">
        <v>1688</v>
      </c>
      <c r="K233" s="405" t="s">
        <v>16485</v>
      </c>
      <c r="L233" s="405" t="s">
        <v>16486</v>
      </c>
      <c r="M233" s="405" t="s">
        <v>16214</v>
      </c>
      <c r="N233" s="405" t="s">
        <v>16487</v>
      </c>
      <c r="O233" s="405" t="s">
        <v>16488</v>
      </c>
      <c r="P233" s="403" t="s">
        <v>474</v>
      </c>
      <c r="Q233" s="406" t="s">
        <v>16489</v>
      </c>
      <c r="R233" s="166" t="str">
        <f ca="1">IF(ISERROR($V233),"",OFFSET('Smelter Look-up'!$C$4,$V233-4,0)&amp;"")</f>
        <v>EM Vinto</v>
      </c>
      <c r="S233" s="165" t="str">
        <f t="shared" ca="1" si="32"/>
        <v>Unknown</v>
      </c>
      <c r="T233" s="165" t="e">
        <f ca="1">IF(B233="","",IF(ISERROR(MATCH($J233,SorP!$B$1:$B$6261,0)),"",INDIRECT("'SorP'!$A$"&amp;MATCH($S233&amp;$J233,SorP!C:C,0))))</f>
        <v>#N/A</v>
      </c>
      <c r="U233" s="185"/>
      <c r="V233" s="209">
        <f>IF(C233="",NA(),IF(OR(C233="Smelter not listed",C233="Smelter not yet identified"),MATCH($B233&amp;$D233,'Smelter Look-up'!$J:$J,0),MATCH($B233&amp;$C233,'Smelter Look-up'!$J:$J,0)))</f>
        <v>453</v>
      </c>
      <c r="X233" s="210">
        <f t="shared" si="33"/>
        <v>0</v>
      </c>
      <c r="AB233" s="211" t="str">
        <f t="shared" si="34"/>
        <v>TinEM Vinto</v>
      </c>
    </row>
    <row r="234" spans="1:28" s="210" customFormat="1" ht="20">
      <c r="A234" s="399" t="s">
        <v>737</v>
      </c>
      <c r="B234" s="400" t="s">
        <v>1088</v>
      </c>
      <c r="C234" s="404" t="s">
        <v>11977</v>
      </c>
      <c r="D234" s="407" t="s">
        <v>11977</v>
      </c>
      <c r="E234" s="400" t="s">
        <v>1054</v>
      </c>
      <c r="F234" s="400" t="s">
        <v>737</v>
      </c>
      <c r="G234" s="400" t="s">
        <v>12764</v>
      </c>
      <c r="H234" s="401">
        <v>0</v>
      </c>
      <c r="I234" s="402" t="s">
        <v>1685</v>
      </c>
      <c r="J234" s="402" t="s">
        <v>1689</v>
      </c>
      <c r="K234" s="405" t="s">
        <v>16490</v>
      </c>
      <c r="L234" s="405" t="s">
        <v>16491</v>
      </c>
      <c r="M234" s="405" t="s">
        <v>15968</v>
      </c>
      <c r="N234" s="405" t="s">
        <v>16470</v>
      </c>
      <c r="O234" s="405" t="s">
        <v>16492</v>
      </c>
      <c r="P234" s="403" t="s">
        <v>474</v>
      </c>
      <c r="Q234" s="406" t="s">
        <v>15902</v>
      </c>
      <c r="R234" s="166" t="str">
        <f ca="1">IF(ISERROR($V234),"",OFFSET('Smelter Look-up'!$C$4,$V234-4,0)&amp;"")</f>
        <v>Estanho de Rondonia S.A.</v>
      </c>
      <c r="S234" s="165" t="str">
        <f t="shared" ca="1" si="32"/>
        <v>BR</v>
      </c>
      <c r="T234" s="165" t="str">
        <f ca="1">IF(B234="","",IF(ISERROR(MATCH($J234,SorP!$B$1:$B$6261,0)),"",INDIRECT("'SorP'!$A$"&amp;MATCH($S234&amp;$J234,SorP!C:C,0))))</f>
        <v>BR-RO</v>
      </c>
      <c r="U234" s="185"/>
      <c r="V234" s="209">
        <f>IF(C234="",NA(),IF(OR(C234="Smelter not listed",C234="Smelter not yet identified"),MATCH($B234&amp;$D234,'Smelter Look-up'!$J:$J,0),MATCH($B234&amp;$C234,'Smelter Look-up'!$J:$J,0)))</f>
        <v>457</v>
      </c>
      <c r="X234" s="210">
        <f t="shared" si="33"/>
        <v>0</v>
      </c>
      <c r="AB234" s="211" t="str">
        <f t="shared" si="34"/>
        <v>TinEstanho de Rondonia S.A.</v>
      </c>
    </row>
    <row r="235" spans="1:28" s="210" customFormat="1" ht="20">
      <c r="A235" s="399" t="s">
        <v>16493</v>
      </c>
      <c r="B235" s="400" t="s">
        <v>1088</v>
      </c>
      <c r="C235" s="404" t="s">
        <v>16494</v>
      </c>
      <c r="D235" s="407"/>
      <c r="E235" s="400" t="s">
        <v>1059</v>
      </c>
      <c r="F235" s="400" t="s">
        <v>16493</v>
      </c>
      <c r="G235" s="400" t="s">
        <v>12764</v>
      </c>
      <c r="H235" s="401"/>
      <c r="I235" s="402"/>
      <c r="J235" s="402"/>
      <c r="K235" s="405"/>
      <c r="L235" s="405"/>
      <c r="M235" s="405"/>
      <c r="N235" s="405"/>
      <c r="O235" s="405"/>
      <c r="P235" s="403"/>
      <c r="Q235" s="406">
        <v>0</v>
      </c>
      <c r="R235" s="166" t="str">
        <f ca="1">IF(ISERROR($V235),"",OFFSET('Smelter Look-up'!$C$4,$V235-4,0)&amp;"")</f>
        <v/>
      </c>
      <c r="S235" s="165" t="str">
        <f t="shared" ca="1" si="32"/>
        <v>DE</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si="33"/>
        <v>0</v>
      </c>
      <c r="AB235" s="211" t="str">
        <f t="shared" si="34"/>
        <v>TinFeinhutte Halsbrucke GmbH</v>
      </c>
    </row>
    <row r="236" spans="1:28" s="210" customFormat="1" ht="54">
      <c r="A236" s="399" t="s">
        <v>738</v>
      </c>
      <c r="B236" s="400" t="s">
        <v>1088</v>
      </c>
      <c r="C236" s="404" t="s">
        <v>778</v>
      </c>
      <c r="D236" s="407" t="s">
        <v>778</v>
      </c>
      <c r="E236" s="400" t="s">
        <v>842</v>
      </c>
      <c r="F236" s="400" t="s">
        <v>738</v>
      </c>
      <c r="G236" s="400" t="s">
        <v>12764</v>
      </c>
      <c r="H236" s="401">
        <v>0</v>
      </c>
      <c r="I236" s="402" t="s">
        <v>1690</v>
      </c>
      <c r="J236" s="402" t="s">
        <v>9079</v>
      </c>
      <c r="K236" s="405" t="s">
        <v>16495</v>
      </c>
      <c r="L236" s="405" t="s">
        <v>16496</v>
      </c>
      <c r="M236" s="405" t="s">
        <v>16497</v>
      </c>
      <c r="N236" s="405" t="s">
        <v>16498</v>
      </c>
      <c r="O236" s="405" t="s">
        <v>16499</v>
      </c>
      <c r="P236" s="403" t="s">
        <v>474</v>
      </c>
      <c r="Q236" s="406" t="s">
        <v>15902</v>
      </c>
      <c r="R236" s="166" t="str">
        <f ca="1">IF(ISERROR($V236),"",OFFSET('Smelter Look-up'!$C$4,$V236-4,0)&amp;"")</f>
        <v>Fenix Metals</v>
      </c>
      <c r="S236" s="165" t="str">
        <f t="shared" ca="1" si="32"/>
        <v>PL</v>
      </c>
      <c r="T236" s="165" t="str">
        <f ca="1">IF(B236="","",IF(ISERROR(MATCH($J236,SorP!$B$1:$B$6261,0)),"",INDIRECT("'SorP'!$A$"&amp;MATCH($S236&amp;$J236,SorP!C:C,0))))</f>
        <v>PL-18</v>
      </c>
      <c r="U236" s="185"/>
      <c r="V236" s="209">
        <f>IF(C236="",NA(),IF(OR(C236="Smelter not listed",C236="Smelter not yet identified"),MATCH($B236&amp;$D236,'Smelter Look-up'!$J:$J,0),MATCH($B236&amp;$C236,'Smelter Look-up'!$J:$J,0)))</f>
        <v>462</v>
      </c>
      <c r="X236" s="210">
        <f t="shared" si="33"/>
        <v>0</v>
      </c>
      <c r="AB236" s="211" t="str">
        <f t="shared" si="34"/>
        <v>TinFenix Metals</v>
      </c>
    </row>
    <row r="237" spans="1:28" s="210" customFormat="1" ht="216">
      <c r="A237" s="399" t="s">
        <v>739</v>
      </c>
      <c r="B237" s="400" t="s">
        <v>1088</v>
      </c>
      <c r="C237" s="404" t="s">
        <v>2053</v>
      </c>
      <c r="D237" s="407" t="s">
        <v>2053</v>
      </c>
      <c r="E237" s="400" t="s">
        <v>1058</v>
      </c>
      <c r="F237" s="400" t="s">
        <v>739</v>
      </c>
      <c r="G237" s="400" t="s">
        <v>12764</v>
      </c>
      <c r="H237" s="401">
        <v>0</v>
      </c>
      <c r="I237" s="402" t="s">
        <v>2336</v>
      </c>
      <c r="J237" s="402" t="s">
        <v>13126</v>
      </c>
      <c r="K237" s="405" t="s">
        <v>16500</v>
      </c>
      <c r="L237" s="405" t="s">
        <v>16501</v>
      </c>
      <c r="M237" s="405" t="s">
        <v>16502</v>
      </c>
      <c r="N237" s="405" t="s">
        <v>16503</v>
      </c>
      <c r="O237" s="405" t="s">
        <v>16504</v>
      </c>
      <c r="P237" s="403" t="s">
        <v>474</v>
      </c>
      <c r="Q237" s="406" t="s">
        <v>15902</v>
      </c>
      <c r="R237" s="166" t="str">
        <f ca="1">IF(ISERROR($V237),"",OFFSET('Smelter Look-up'!$C$4,$V237-4,0)&amp;"")</f>
        <v>Gejiu Non-Ferrous Metal Processing Co., Ltd.</v>
      </c>
      <c r="S237" s="165" t="str">
        <f t="shared" ca="1" si="32"/>
        <v>CN</v>
      </c>
      <c r="T237" s="165" t="str">
        <f ca="1">IF(B237="","",IF(ISERROR(MATCH($J237,SorP!$B$1:$B$6261,0)),"",INDIRECT("'SorP'!$A$"&amp;MATCH($S237&amp;$J237,SorP!C:C,0))))</f>
        <v>CN-YN</v>
      </c>
      <c r="U237" s="185"/>
      <c r="V237" s="209">
        <f>IF(C237="",NA(),IF(OR(C237="Smelter not listed",C237="Smelter not yet identified"),MATCH($B237&amp;$D237,'Smelter Look-up'!$J:$J,0),MATCH($B237&amp;$C237,'Smelter Look-up'!$J:$J,0)))</f>
        <v>468</v>
      </c>
      <c r="X237" s="210">
        <f t="shared" si="33"/>
        <v>0</v>
      </c>
      <c r="AB237" s="211" t="str">
        <f t="shared" si="34"/>
        <v>TinGejiu Non-Ferrous Metal Processing Co., Ltd.</v>
      </c>
    </row>
    <row r="238" spans="1:28" s="210" customFormat="1" ht="20">
      <c r="A238" s="399" t="s">
        <v>16505</v>
      </c>
      <c r="B238" s="400" t="s">
        <v>1088</v>
      </c>
      <c r="C238" s="404" t="s">
        <v>1760</v>
      </c>
      <c r="D238" s="407" t="s">
        <v>16506</v>
      </c>
      <c r="E238" s="400" t="s">
        <v>1058</v>
      </c>
      <c r="F238" s="400" t="s">
        <v>16505</v>
      </c>
      <c r="G238" s="400" t="s">
        <v>12764</v>
      </c>
      <c r="H238" s="401"/>
      <c r="I238" s="402"/>
      <c r="J238" s="402"/>
      <c r="K238" s="405"/>
      <c r="L238" s="405"/>
      <c r="M238" s="405"/>
      <c r="N238" s="405"/>
      <c r="O238" s="405"/>
      <c r="P238" s="403"/>
      <c r="Q238" s="406"/>
      <c r="R238" s="166" t="str">
        <f ca="1">IF(ISERROR($V238),"",OFFSET('Smelter Look-up'!$C$4,$V238-4,0)&amp;"")</f>
        <v/>
      </c>
      <c r="S238" s="165" t="str">
        <f t="shared" ca="1" si="32"/>
        <v>CN</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si="33"/>
        <v>0</v>
      </c>
      <c r="AB238" s="211" t="str">
        <f t="shared" si="34"/>
        <v>TinSmelter not listed</v>
      </c>
    </row>
    <row r="239" spans="1:28" s="210" customFormat="1" ht="27">
      <c r="A239" s="399" t="s">
        <v>740</v>
      </c>
      <c r="B239" s="400" t="s">
        <v>1088</v>
      </c>
      <c r="C239" s="404" t="s">
        <v>1691</v>
      </c>
      <c r="D239" s="407" t="s">
        <v>1691</v>
      </c>
      <c r="E239" s="400" t="s">
        <v>15984</v>
      </c>
      <c r="F239" s="400" t="s">
        <v>740</v>
      </c>
      <c r="G239" s="400" t="s">
        <v>12764</v>
      </c>
      <c r="H239" s="401" t="s">
        <v>16507</v>
      </c>
      <c r="I239" s="402" t="s">
        <v>2336</v>
      </c>
      <c r="J239" s="402" t="s">
        <v>13126</v>
      </c>
      <c r="K239" s="405" t="s">
        <v>15903</v>
      </c>
      <c r="L239" s="405" t="s">
        <v>15903</v>
      </c>
      <c r="M239" s="405" t="s">
        <v>15954</v>
      </c>
      <c r="N239" s="405" t="s">
        <v>15894</v>
      </c>
      <c r="O239" s="405" t="s">
        <v>16508</v>
      </c>
      <c r="P239" s="403" t="s">
        <v>474</v>
      </c>
      <c r="Q239" s="406" t="s">
        <v>15902</v>
      </c>
      <c r="R239" s="166" t="str">
        <f ca="1">IF(ISERROR($V239),"",OFFSET('Smelter Look-up'!$C$4,$V239-4,0)&amp;"")</f>
        <v>Gejiu Zili Mining And Metallurgy Co., Ltd.</v>
      </c>
      <c r="S239" s="165" t="str">
        <f t="shared" ca="1" si="32"/>
        <v>CN</v>
      </c>
      <c r="T239" s="165" t="str">
        <f ca="1">IF(B239="","",IF(ISERROR(MATCH($J239,SorP!$B$1:$B$6261,0)),"",INDIRECT("'SorP'!$A$"&amp;MATCH($S239&amp;$J239,SorP!C:C,0))))</f>
        <v>CN-YN</v>
      </c>
      <c r="U239" s="185"/>
      <c r="V239" s="209">
        <f>IF(C239="",NA(),IF(OR(C239="Smelter not listed",C239="Smelter not yet identified"),MATCH($B239&amp;$D239,'Smelter Look-up'!$J:$J,0),MATCH($B239&amp;$C239,'Smelter Look-up'!$J:$J,0)))</f>
        <v>471</v>
      </c>
      <c r="X239" s="210">
        <f t="shared" si="33"/>
        <v>0</v>
      </c>
      <c r="AB239" s="211" t="str">
        <f t="shared" si="34"/>
        <v>TinGejiu Zili Mining And Metallurgy Co., Ltd.</v>
      </c>
    </row>
    <row r="240" spans="1:28" s="210" customFormat="1" ht="20">
      <c r="A240" s="399" t="s">
        <v>16509</v>
      </c>
      <c r="B240" s="400" t="s">
        <v>1088</v>
      </c>
      <c r="C240" s="404" t="s">
        <v>1760</v>
      </c>
      <c r="D240" s="407" t="s">
        <v>16510</v>
      </c>
      <c r="E240" s="400" t="s">
        <v>1058</v>
      </c>
      <c r="F240" s="400" t="s">
        <v>16509</v>
      </c>
      <c r="G240" s="400" t="s">
        <v>12764</v>
      </c>
      <c r="H240" s="401"/>
      <c r="I240" s="402"/>
      <c r="J240" s="402"/>
      <c r="K240" s="405"/>
      <c r="L240" s="405"/>
      <c r="M240" s="405"/>
      <c r="N240" s="405"/>
      <c r="O240" s="405"/>
      <c r="P240" s="403"/>
      <c r="Q240" s="406"/>
      <c r="R240" s="166" t="str">
        <f ca="1">IF(ISERROR($V240),"",OFFSET('Smelter Look-up'!$C$4,$V240-4,0)&amp;"")</f>
        <v/>
      </c>
      <c r="S240" s="165" t="str">
        <f t="shared" ca="1" si="32"/>
        <v>CN</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si="33"/>
        <v>0</v>
      </c>
      <c r="AB240" s="211" t="str">
        <f t="shared" si="34"/>
        <v>TinSmelter not listed</v>
      </c>
    </row>
    <row r="241" spans="1:28" s="210" customFormat="1" ht="27">
      <c r="A241" s="399" t="s">
        <v>16511</v>
      </c>
      <c r="B241" s="400" t="s">
        <v>1088</v>
      </c>
      <c r="C241" s="404" t="s">
        <v>1760</v>
      </c>
      <c r="D241" s="407" t="s">
        <v>16512</v>
      </c>
      <c r="E241" s="400" t="s">
        <v>1058</v>
      </c>
      <c r="F241" s="400" t="s">
        <v>16511</v>
      </c>
      <c r="G241" s="400" t="s">
        <v>12764</v>
      </c>
      <c r="H241" s="401"/>
      <c r="I241" s="402"/>
      <c r="J241" s="402"/>
      <c r="K241" s="405"/>
      <c r="L241" s="405"/>
      <c r="M241" s="405"/>
      <c r="N241" s="405"/>
      <c r="O241" s="405"/>
      <c r="P241" s="403"/>
      <c r="Q241" s="406"/>
      <c r="R241" s="166" t="str">
        <f ca="1">IF(ISERROR($V241),"",OFFSET('Smelter Look-up'!$C$4,$V241-4,0)&amp;"")</f>
        <v/>
      </c>
      <c r="S241" s="165" t="str">
        <f t="shared" ca="1" si="32"/>
        <v>CN</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si="33"/>
        <v>0</v>
      </c>
      <c r="AB241" s="211" t="str">
        <f t="shared" si="34"/>
        <v>TinSmelter not listed</v>
      </c>
    </row>
    <row r="242" spans="1:28" s="210" customFormat="1" ht="20">
      <c r="A242" s="399" t="s">
        <v>16513</v>
      </c>
      <c r="B242" s="400" t="s">
        <v>1088</v>
      </c>
      <c r="C242" s="404" t="s">
        <v>1760</v>
      </c>
      <c r="D242" s="407" t="s">
        <v>16514</v>
      </c>
      <c r="E242" s="400" t="s">
        <v>1058</v>
      </c>
      <c r="F242" s="400" t="s">
        <v>16513</v>
      </c>
      <c r="G242" s="400" t="s">
        <v>12764</v>
      </c>
      <c r="H242" s="401"/>
      <c r="I242" s="402"/>
      <c r="J242" s="402"/>
      <c r="K242" s="405"/>
      <c r="L242" s="405"/>
      <c r="M242" s="405"/>
      <c r="N242" s="405"/>
      <c r="O242" s="405"/>
      <c r="P242" s="403"/>
      <c r="Q242" s="406"/>
      <c r="R242" s="166" t="str">
        <f ca="1">IF(ISERROR($V242),"",OFFSET('Smelter Look-up'!$C$4,$V242-4,0)&amp;"")</f>
        <v/>
      </c>
      <c r="S242" s="165" t="str">
        <f t="shared" ca="1" si="32"/>
        <v>CN</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si="33"/>
        <v>0</v>
      </c>
      <c r="AB242" s="211" t="str">
        <f t="shared" si="34"/>
        <v>TinSmelter not listed</v>
      </c>
    </row>
    <row r="243" spans="1:28" s="210" customFormat="1" ht="20">
      <c r="A243" s="399" t="s">
        <v>16515</v>
      </c>
      <c r="B243" s="400" t="s">
        <v>1088</v>
      </c>
      <c r="C243" s="404" t="s">
        <v>16516</v>
      </c>
      <c r="D243" s="407"/>
      <c r="E243" s="400" t="s">
        <v>15984</v>
      </c>
      <c r="F243" s="400" t="s">
        <v>16515</v>
      </c>
      <c r="G243" s="400" t="s">
        <v>12764</v>
      </c>
      <c r="H243" s="401"/>
      <c r="I243" s="402"/>
      <c r="J243" s="402"/>
      <c r="K243" s="405"/>
      <c r="L243" s="405"/>
      <c r="M243" s="405"/>
      <c r="N243" s="405"/>
      <c r="O243" s="405"/>
      <c r="P243" s="403"/>
      <c r="Q243" s="406"/>
      <c r="R243" s="166" t="str">
        <f ca="1">IF(ISERROR($V243),"",OFFSET('Smelter Look-up'!$C$4,$V243-4,0)&amp;"")</f>
        <v/>
      </c>
      <c r="S243" s="165" t="str">
        <f t="shared" ca="1" si="32"/>
        <v>CN</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si="33"/>
        <v>0</v>
      </c>
      <c r="AB243" s="211" t="str">
        <f t="shared" si="34"/>
        <v>TinHuichang Jinshunda Tin Co., Ltd.</v>
      </c>
    </row>
    <row r="244" spans="1:28" s="210" customFormat="1" ht="27">
      <c r="A244" s="399" t="s">
        <v>16517</v>
      </c>
      <c r="B244" s="400" t="s">
        <v>1088</v>
      </c>
      <c r="C244" s="404" t="s">
        <v>1760</v>
      </c>
      <c r="D244" s="407" t="s">
        <v>16518</v>
      </c>
      <c r="E244" s="400" t="s">
        <v>1053</v>
      </c>
      <c r="F244" s="400" t="s">
        <v>16517</v>
      </c>
      <c r="G244" s="400" t="s">
        <v>12764</v>
      </c>
      <c r="H244" s="401"/>
      <c r="I244" s="402"/>
      <c r="J244" s="402"/>
      <c r="K244" s="405"/>
      <c r="L244" s="405"/>
      <c r="M244" s="405"/>
      <c r="N244" s="405"/>
      <c r="O244" s="405"/>
      <c r="P244" s="403"/>
      <c r="Q244" s="406"/>
      <c r="R244" s="166" t="str">
        <f ca="1">IF(ISERROR($V244),"",OFFSET('Smelter Look-up'!$C$4,$V244-4,0)&amp;"")</f>
        <v/>
      </c>
      <c r="S244" s="165" t="str">
        <f t="shared" ca="1" si="32"/>
        <v>BE</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si="33"/>
        <v>0</v>
      </c>
      <c r="AB244" s="211" t="str">
        <f t="shared" si="34"/>
        <v>TinSmelter not listed</v>
      </c>
    </row>
    <row r="245" spans="1:28" s="210" customFormat="1" ht="27">
      <c r="A245" s="399" t="s">
        <v>16519</v>
      </c>
      <c r="B245" s="400" t="s">
        <v>1088</v>
      </c>
      <c r="C245" s="404" t="s">
        <v>1760</v>
      </c>
      <c r="D245" s="407" t="s">
        <v>16520</v>
      </c>
      <c r="E245" s="400" t="s">
        <v>1058</v>
      </c>
      <c r="F245" s="400" t="s">
        <v>16519</v>
      </c>
      <c r="G245" s="400" t="s">
        <v>12764</v>
      </c>
      <c r="H245" s="401"/>
      <c r="I245" s="402"/>
      <c r="J245" s="402"/>
      <c r="K245" s="405"/>
      <c r="L245" s="405"/>
      <c r="M245" s="405"/>
      <c r="N245" s="405"/>
      <c r="O245" s="405"/>
      <c r="P245" s="403"/>
      <c r="Q245" s="406"/>
      <c r="R245" s="166" t="str">
        <f ca="1">IF(ISERROR($V245),"",OFFSET('Smelter Look-up'!$C$4,$V245-4,0)&amp;"")</f>
        <v/>
      </c>
      <c r="S245" s="165" t="str">
        <f t="shared" ca="1" si="32"/>
        <v>CN</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si="33"/>
        <v>0</v>
      </c>
      <c r="AB245" s="211" t="str">
        <f t="shared" si="34"/>
        <v>TinSmelter not listed</v>
      </c>
    </row>
    <row r="246" spans="1:28" s="210" customFormat="1" ht="40.5">
      <c r="A246" s="399" t="s">
        <v>741</v>
      </c>
      <c r="B246" s="400" t="s">
        <v>1088</v>
      </c>
      <c r="C246" s="404" t="s">
        <v>1377</v>
      </c>
      <c r="D246" s="407"/>
      <c r="E246" s="400" t="s">
        <v>15984</v>
      </c>
      <c r="F246" s="400" t="s">
        <v>741</v>
      </c>
      <c r="G246" s="400" t="s">
        <v>12764</v>
      </c>
      <c r="H246" s="401" t="s">
        <v>16521</v>
      </c>
      <c r="I246" s="402" t="s">
        <v>2336</v>
      </c>
      <c r="J246" s="402" t="s">
        <v>13126</v>
      </c>
      <c r="K246" s="405"/>
      <c r="L246" s="405"/>
      <c r="M246" s="405"/>
      <c r="N246" s="405"/>
      <c r="O246" s="405" t="s">
        <v>16522</v>
      </c>
      <c r="P246" s="403"/>
      <c r="Q246" s="406" t="s">
        <v>15935</v>
      </c>
      <c r="R246" s="166" t="str">
        <f ca="1">IF(ISERROR($V246),"",OFFSET('Smelter Look-up'!$C$4,$V246-4,0)&amp;"")</f>
        <v>Gejiu Kai Meng Industry and Trade LLC</v>
      </c>
      <c r="S246" s="165" t="str">
        <f t="shared" ca="1" si="32"/>
        <v>CN</v>
      </c>
      <c r="T246" s="165" t="str">
        <f ca="1">IF(B246="","",IF(ISERROR(MATCH($J246,SorP!$B$1:$B$6261,0)),"",INDIRECT("'SorP'!$A$"&amp;MATCH($S246&amp;$J246,SorP!C:C,0))))</f>
        <v>CN-YN</v>
      </c>
      <c r="U246" s="185"/>
      <c r="V246" s="209">
        <f>IF(C246="",NA(),IF(OR(C246="Smelter not listed",C246="Smelter not yet identified"),MATCH($B246&amp;$D246,'Smelter Look-up'!$J:$J,0),MATCH($B246&amp;$C246,'Smelter Look-up'!$J:$J,0)))</f>
        <v>467</v>
      </c>
      <c r="X246" s="210">
        <f t="shared" si="33"/>
        <v>0</v>
      </c>
      <c r="AB246" s="211" t="str">
        <f t="shared" si="34"/>
        <v>TinGejiu Kai Meng Industry and Trade LLC</v>
      </c>
    </row>
    <row r="247" spans="1:28" s="210" customFormat="1" ht="54">
      <c r="A247" s="399" t="s">
        <v>742</v>
      </c>
      <c r="B247" s="400" t="s">
        <v>1088</v>
      </c>
      <c r="C247" s="404" t="s">
        <v>1281</v>
      </c>
      <c r="D247" s="407" t="s">
        <v>1281</v>
      </c>
      <c r="E247" s="400" t="s">
        <v>1058</v>
      </c>
      <c r="F247" s="400" t="s">
        <v>742</v>
      </c>
      <c r="G247" s="400" t="s">
        <v>12764</v>
      </c>
      <c r="H247" s="401" t="s">
        <v>16523</v>
      </c>
      <c r="I247" s="402" t="s">
        <v>1694</v>
      </c>
      <c r="J247" s="402" t="s">
        <v>13101</v>
      </c>
      <c r="K247" s="405" t="s">
        <v>16524</v>
      </c>
      <c r="L247" s="405" t="s">
        <v>16525</v>
      </c>
      <c r="M247" s="405" t="s">
        <v>16214</v>
      </c>
      <c r="N247" s="405" t="s">
        <v>16526</v>
      </c>
      <c r="O247" s="405" t="s">
        <v>16527</v>
      </c>
      <c r="P247" s="403" t="s">
        <v>474</v>
      </c>
      <c r="Q247" s="406" t="s">
        <v>15902</v>
      </c>
      <c r="R247" s="166" t="str">
        <f ca="1">IF(ISERROR($V247),"",OFFSET('Smelter Look-up'!$C$4,$V247-4,0)&amp;"")</f>
        <v>China Tin Group Co., Ltd.</v>
      </c>
      <c r="S247" s="165" t="str">
        <f t="shared" ca="1" si="32"/>
        <v>CN</v>
      </c>
      <c r="T247" s="165" t="str">
        <f ca="1">IF(B247="","",IF(ISERROR(MATCH($J247,SorP!$B$1:$B$6261,0)),"",INDIRECT("'SorP'!$A$"&amp;MATCH($S247&amp;$J247,SorP!C:C,0))))</f>
        <v>CN-GX</v>
      </c>
      <c r="U247" s="185"/>
      <c r="V247" s="209">
        <f>IF(C247="",NA(),IF(OR(C247="Smelter not listed",C247="Smelter not yet identified"),MATCH($B247&amp;$D247,'Smelter Look-up'!$J:$J,0),MATCH($B247&amp;$C247,'Smelter Look-up'!$J:$J,0)))</f>
        <v>431</v>
      </c>
      <c r="X247" s="210">
        <f t="shared" si="33"/>
        <v>0</v>
      </c>
      <c r="AB247" s="211" t="str">
        <f t="shared" si="34"/>
        <v>TinChina Tin Group Co., Ltd.</v>
      </c>
    </row>
    <row r="248" spans="1:28" s="210" customFormat="1" ht="27">
      <c r="A248" s="399" t="s">
        <v>16528</v>
      </c>
      <c r="B248" s="400" t="s">
        <v>1088</v>
      </c>
      <c r="C248" s="404" t="s">
        <v>1760</v>
      </c>
      <c r="D248" s="407" t="s">
        <v>16529</v>
      </c>
      <c r="E248" s="400" t="s">
        <v>1058</v>
      </c>
      <c r="F248" s="400" t="s">
        <v>16528</v>
      </c>
      <c r="G248" s="400" t="s">
        <v>12764</v>
      </c>
      <c r="H248" s="401"/>
      <c r="I248" s="402"/>
      <c r="J248" s="402"/>
      <c r="K248" s="405"/>
      <c r="L248" s="405"/>
      <c r="M248" s="405"/>
      <c r="N248" s="405"/>
      <c r="O248" s="405"/>
      <c r="P248" s="403"/>
      <c r="Q248" s="406"/>
      <c r="R248" s="166" t="str">
        <f ca="1">IF(ISERROR($V248),"",OFFSET('Smelter Look-up'!$C$4,$V248-4,0)&amp;"")</f>
        <v/>
      </c>
      <c r="S248" s="165" t="str">
        <f t="shared" ref="S248" ca="1" si="35">IF(B248="","",IF(ISERROR(MATCH($E248,CL,0)),"Unknown",INDIRECT("'C'!$A$"&amp;MATCH($E248,CL,0)+1)))</f>
        <v>CN</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ref="X248" si="36">IF(AND(C248="Smelter not listed",OR(LEN(D248)=0,LEN(E248)=0)),1,0)</f>
        <v>0</v>
      </c>
      <c r="AB248" s="211" t="str">
        <f t="shared" ref="AB248" si="37">B248&amp;C248</f>
        <v>TinSmelter not listed</v>
      </c>
    </row>
    <row r="249" spans="1:28" s="210" customFormat="1" ht="364.5">
      <c r="A249" s="399" t="s">
        <v>16530</v>
      </c>
      <c r="B249" s="400" t="s">
        <v>1088</v>
      </c>
      <c r="C249" s="404" t="s">
        <v>16531</v>
      </c>
      <c r="D249" s="407" t="s">
        <v>16531</v>
      </c>
      <c r="E249" s="400" t="s">
        <v>1073</v>
      </c>
      <c r="F249" s="400" t="s">
        <v>16530</v>
      </c>
      <c r="G249" s="400" t="s">
        <v>12764</v>
      </c>
      <c r="H249" s="401">
        <v>0</v>
      </c>
      <c r="I249" s="402" t="s">
        <v>16532</v>
      </c>
      <c r="J249" s="402" t="s">
        <v>8321</v>
      </c>
      <c r="K249" s="405" t="s">
        <v>16533</v>
      </c>
      <c r="L249" s="405" t="s">
        <v>16534</v>
      </c>
      <c r="M249" s="405" t="s">
        <v>16535</v>
      </c>
      <c r="N249" s="405" t="s">
        <v>16536</v>
      </c>
      <c r="O249" s="405" t="s">
        <v>16537</v>
      </c>
      <c r="P249" s="403" t="s">
        <v>474</v>
      </c>
      <c r="Q249" s="406" t="s">
        <v>16538</v>
      </c>
      <c r="R249" s="166" t="str">
        <f ca="1">IF(ISERROR($V249),"",OFFSET('Smelter Look-up'!$C$4,$V249-4,0)&amp;"")</f>
        <v/>
      </c>
      <c r="S249" s="165" t="str">
        <f t="shared" ref="S249:S279" ca="1" si="38">IF(B249="","",IF(ISERROR(MATCH($E249,CL,0)),"Unknown",INDIRECT("'C'!$A$"&amp;MATCH($E249,CL,0)+1)))</f>
        <v>MY</v>
      </c>
      <c r="T249" s="165" t="str">
        <f ca="1">IF(B249="","",IF(ISERROR(MATCH($J249,SorP!$B$1:$B$6261,0)),"",INDIRECT("'SorP'!$A$"&amp;MATCH($S249&amp;$J249,SorP!C:C,0))))</f>
        <v>MY-07</v>
      </c>
      <c r="U249" s="185"/>
      <c r="V249" s="209" t="e">
        <f>IF(C249="",NA(),IF(OR(C249="Smelter not listed",C249="Smelter not yet identified"),MATCH($B249&amp;$D249,'Smelter Look-up'!$J:$J,0),MATCH($B249&amp;$C249,'Smelter Look-up'!$J:$J,0)))</f>
        <v>#N/A</v>
      </c>
      <c r="X249" s="210">
        <f t="shared" ref="X249:X279" si="39">IF(AND(C249="Smelter not listed",OR(LEN(D249)=0,LEN(E249)=0)),1,0)</f>
        <v>0</v>
      </c>
      <c r="AB249" s="211" t="str">
        <f t="shared" ref="AB249:AB279" si="40">B249&amp;C249</f>
        <v>TinMalaysia Smelting Corporation (MSC)</v>
      </c>
    </row>
    <row r="250" spans="1:28" s="210" customFormat="1" ht="20">
      <c r="A250" s="399" t="s">
        <v>16539</v>
      </c>
      <c r="B250" s="400" t="s">
        <v>1088</v>
      </c>
      <c r="C250" s="404" t="s">
        <v>1760</v>
      </c>
      <c r="D250" s="407" t="s">
        <v>16540</v>
      </c>
      <c r="E250" s="400" t="s">
        <v>1066</v>
      </c>
      <c r="F250" s="400" t="s">
        <v>16539</v>
      </c>
      <c r="G250" s="400" t="s">
        <v>12764</v>
      </c>
      <c r="H250" s="401"/>
      <c r="I250" s="402"/>
      <c r="J250" s="402"/>
      <c r="K250" s="405"/>
      <c r="L250" s="405"/>
      <c r="M250" s="405"/>
      <c r="N250" s="405"/>
      <c r="O250" s="405"/>
      <c r="P250" s="403"/>
      <c r="Q250" s="406"/>
      <c r="R250" s="166" t="str">
        <f ca="1">IF(ISERROR($V250),"",OFFSET('Smelter Look-up'!$C$4,$V250-4,0)&amp;"")</f>
        <v/>
      </c>
      <c r="S250" s="165" t="str">
        <f t="shared" ca="1" si="38"/>
        <v>JP</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si="39"/>
        <v>0</v>
      </c>
      <c r="AB250" s="211" t="str">
        <f t="shared" si="40"/>
        <v>TinSmelter not listed</v>
      </c>
    </row>
    <row r="251" spans="1:28" s="210" customFormat="1" ht="20">
      <c r="A251" s="399" t="s">
        <v>16541</v>
      </c>
      <c r="B251" s="400" t="s">
        <v>1088</v>
      </c>
      <c r="C251" s="404" t="s">
        <v>1760</v>
      </c>
      <c r="D251" s="407" t="s">
        <v>16542</v>
      </c>
      <c r="E251" s="400" t="s">
        <v>1073</v>
      </c>
      <c r="F251" s="400" t="s">
        <v>16541</v>
      </c>
      <c r="G251" s="400" t="s">
        <v>12764</v>
      </c>
      <c r="H251" s="401"/>
      <c r="I251" s="402"/>
      <c r="J251" s="402"/>
      <c r="K251" s="405"/>
      <c r="L251" s="405"/>
      <c r="M251" s="405"/>
      <c r="N251" s="405"/>
      <c r="O251" s="405"/>
      <c r="P251" s="403"/>
      <c r="Q251" s="406"/>
      <c r="R251" s="166" t="str">
        <f ca="1">IF(ISERROR($V251),"",OFFSET('Smelter Look-up'!$C$4,$V251-4,0)&amp;"")</f>
        <v/>
      </c>
      <c r="S251" s="165" t="str">
        <f t="shared" ca="1" si="38"/>
        <v>MY</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si="39"/>
        <v>0</v>
      </c>
      <c r="AB251" s="211" t="str">
        <f t="shared" si="40"/>
        <v>TinSmelter not listed</v>
      </c>
    </row>
    <row r="252" spans="1:28" s="210" customFormat="1" ht="27">
      <c r="A252" s="399" t="s">
        <v>1699</v>
      </c>
      <c r="B252" s="400" t="s">
        <v>1088</v>
      </c>
      <c r="C252" s="404" t="s">
        <v>2057</v>
      </c>
      <c r="D252" s="407" t="s">
        <v>2057</v>
      </c>
      <c r="E252" s="400" t="s">
        <v>2323</v>
      </c>
      <c r="F252" s="400" t="s">
        <v>1699</v>
      </c>
      <c r="G252" s="400" t="s">
        <v>12764</v>
      </c>
      <c r="H252" s="401" t="s">
        <v>16543</v>
      </c>
      <c r="I252" s="402" t="s">
        <v>1700</v>
      </c>
      <c r="J252" s="402" t="s">
        <v>1575</v>
      </c>
      <c r="K252" s="405" t="s">
        <v>16544</v>
      </c>
      <c r="L252" s="405" t="s">
        <v>16545</v>
      </c>
      <c r="M252" s="405" t="s">
        <v>16214</v>
      </c>
      <c r="N252" s="405" t="s">
        <v>16215</v>
      </c>
      <c r="O252" s="405" t="s">
        <v>16216</v>
      </c>
      <c r="P252" s="403" t="s">
        <v>474</v>
      </c>
      <c r="Q252" s="406" t="s">
        <v>16546</v>
      </c>
      <c r="R252" s="166" t="str">
        <f ca="1">IF(ISERROR($V252),"",OFFSET('Smelter Look-up'!$C$4,$V252-4,0)&amp;"")</f>
        <v>Metallic Resources, Inc.</v>
      </c>
      <c r="S252" s="165" t="str">
        <f t="shared" ca="1" si="38"/>
        <v>US</v>
      </c>
      <c r="T252" s="165" t="str">
        <f ca="1">IF(B252="","",IF(ISERROR(MATCH($J252,SorP!$B$1:$B$6261,0)),"",INDIRECT("'SorP'!$A$"&amp;MATCH($S252&amp;$J252,SorP!C:C,0))))</f>
        <v>US-OH</v>
      </c>
      <c r="U252" s="185"/>
      <c r="V252" s="209">
        <f>IF(C252="",NA(),IF(OR(C252="Smelter not listed",C252="Smelter not yet identified"),MATCH($B252&amp;$D252,'Smelter Look-up'!$J:$J,0),MATCH($B252&amp;$C252,'Smelter Look-up'!$J:$J,0)))</f>
        <v>495</v>
      </c>
      <c r="X252" s="210">
        <f t="shared" si="39"/>
        <v>0</v>
      </c>
      <c r="AB252" s="211" t="str">
        <f t="shared" si="40"/>
        <v>TinMetallic Resources, Inc.</v>
      </c>
    </row>
    <row r="253" spans="1:28" s="210" customFormat="1" ht="27">
      <c r="A253" s="399" t="s">
        <v>16547</v>
      </c>
      <c r="B253" s="400" t="s">
        <v>1088</v>
      </c>
      <c r="C253" s="404" t="s">
        <v>1760</v>
      </c>
      <c r="D253" s="407" t="s">
        <v>16548</v>
      </c>
      <c r="E253" s="400" t="s">
        <v>2322</v>
      </c>
      <c r="F253" s="400" t="s">
        <v>16547</v>
      </c>
      <c r="G253" s="400" t="s">
        <v>12764</v>
      </c>
      <c r="H253" s="401"/>
      <c r="I253" s="402"/>
      <c r="J253" s="402"/>
      <c r="K253" s="405"/>
      <c r="L253" s="405"/>
      <c r="M253" s="405"/>
      <c r="N253" s="405"/>
      <c r="O253" s="405"/>
      <c r="P253" s="403"/>
      <c r="Q253" s="406"/>
      <c r="R253" s="166" t="str">
        <f ca="1">IF(ISERROR($V253),"",OFFSET('Smelter Look-up'!$C$4,$V253-4,0)&amp;"")</f>
        <v/>
      </c>
      <c r="S253" s="165" t="str">
        <f t="shared" ca="1" si="38"/>
        <v>TW</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si="39"/>
        <v>0</v>
      </c>
      <c r="AB253" s="211" t="str">
        <f t="shared" si="40"/>
        <v>TinSmelter not listed</v>
      </c>
    </row>
    <row r="254" spans="1:28" s="210" customFormat="1" ht="94.5">
      <c r="A254" s="399" t="s">
        <v>743</v>
      </c>
      <c r="B254" s="400" t="s">
        <v>1088</v>
      </c>
      <c r="C254" s="404" t="s">
        <v>11981</v>
      </c>
      <c r="D254" s="407" t="s">
        <v>11981</v>
      </c>
      <c r="E254" s="400" t="s">
        <v>1054</v>
      </c>
      <c r="F254" s="400" t="s">
        <v>743</v>
      </c>
      <c r="G254" s="400" t="s">
        <v>12764</v>
      </c>
      <c r="H254" s="401">
        <v>0</v>
      </c>
      <c r="I254" s="402" t="s">
        <v>16549</v>
      </c>
      <c r="J254" s="402" t="s">
        <v>1610</v>
      </c>
      <c r="K254" s="405" t="s">
        <v>16550</v>
      </c>
      <c r="L254" s="405" t="s">
        <v>16551</v>
      </c>
      <c r="M254" s="405" t="s">
        <v>16552</v>
      </c>
      <c r="N254" s="405" t="s">
        <v>16553</v>
      </c>
      <c r="O254" s="405" t="s">
        <v>16554</v>
      </c>
      <c r="P254" s="403" t="s">
        <v>474</v>
      </c>
      <c r="Q254" s="406" t="s">
        <v>16555</v>
      </c>
      <c r="R254" s="166" t="str">
        <f ca="1">IF(ISERROR($V254),"",OFFSET('Smelter Look-up'!$C$4,$V254-4,0)&amp;"")</f>
        <v>Mineracao Taboca S.A.</v>
      </c>
      <c r="S254" s="165" t="str">
        <f t="shared" ca="1" si="38"/>
        <v>BR</v>
      </c>
      <c r="T254" s="165" t="str">
        <f ca="1">IF(B254="","",IF(ISERROR(MATCH($J254,SorP!$B$1:$B$6261,0)),"",INDIRECT("'SorP'!$A$"&amp;MATCH($S254&amp;$J254,SorP!C:C,0))))</f>
        <v>BR-SP</v>
      </c>
      <c r="U254" s="185"/>
      <c r="V254" s="209">
        <f>IF(C254="",NA(),IF(OR(C254="Smelter not listed",C254="Smelter not yet identified"),MATCH($B254&amp;$D254,'Smelter Look-up'!$J:$J,0),MATCH($B254&amp;$C254,'Smelter Look-up'!$J:$J,0)))</f>
        <v>498</v>
      </c>
      <c r="X254" s="210">
        <f t="shared" si="39"/>
        <v>0</v>
      </c>
      <c r="AB254" s="211" t="str">
        <f t="shared" si="40"/>
        <v>TinMineracao Taboca S.A.</v>
      </c>
    </row>
    <row r="255" spans="1:28" s="210" customFormat="1" ht="20">
      <c r="A255" s="399" t="s">
        <v>16556</v>
      </c>
      <c r="B255" s="400" t="s">
        <v>1088</v>
      </c>
      <c r="C255" s="404" t="s">
        <v>1760</v>
      </c>
      <c r="D255" s="407" t="s">
        <v>16557</v>
      </c>
      <c r="E255" s="400" t="s">
        <v>1058</v>
      </c>
      <c r="F255" s="400" t="s">
        <v>16556</v>
      </c>
      <c r="G255" s="400" t="s">
        <v>12764</v>
      </c>
      <c r="H255" s="401"/>
      <c r="I255" s="402"/>
      <c r="J255" s="402"/>
      <c r="K255" s="405"/>
      <c r="L255" s="405"/>
      <c r="M255" s="405"/>
      <c r="N255" s="405"/>
      <c r="O255" s="405"/>
      <c r="P255" s="403"/>
      <c r="Q255" s="406"/>
      <c r="R255" s="166" t="str">
        <f ca="1">IF(ISERROR($V255),"",OFFSET('Smelter Look-up'!$C$4,$V255-4,0)&amp;"")</f>
        <v/>
      </c>
      <c r="S255" s="165" t="str">
        <f t="shared" ca="1" si="38"/>
        <v>CN</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si="39"/>
        <v>0</v>
      </c>
      <c r="AB255" s="211" t="str">
        <f t="shared" si="40"/>
        <v>TinSmelter not listed</v>
      </c>
    </row>
    <row r="256" spans="1:28" s="210" customFormat="1" ht="27">
      <c r="A256" s="399" t="s">
        <v>744</v>
      </c>
      <c r="B256" s="400" t="s">
        <v>1088</v>
      </c>
      <c r="C256" s="404" t="s">
        <v>992</v>
      </c>
      <c r="D256" s="407" t="s">
        <v>992</v>
      </c>
      <c r="E256" s="400" t="s">
        <v>840</v>
      </c>
      <c r="F256" s="400" t="s">
        <v>744</v>
      </c>
      <c r="G256" s="400" t="s">
        <v>12764</v>
      </c>
      <c r="H256" s="401" t="s">
        <v>16558</v>
      </c>
      <c r="I256" s="402" t="s">
        <v>1702</v>
      </c>
      <c r="J256" s="402" t="s">
        <v>8699</v>
      </c>
      <c r="K256" s="405" t="s">
        <v>16559</v>
      </c>
      <c r="L256" s="405" t="s">
        <v>16560</v>
      </c>
      <c r="M256" s="405" t="s">
        <v>15918</v>
      </c>
      <c r="N256" s="405" t="s">
        <v>16561</v>
      </c>
      <c r="O256" s="405" t="s">
        <v>16562</v>
      </c>
      <c r="P256" s="403" t="s">
        <v>474</v>
      </c>
      <c r="Q256" s="406" t="s">
        <v>15921</v>
      </c>
      <c r="R256" s="166" t="str">
        <f ca="1">IF(ISERROR($V256),"",OFFSET('Smelter Look-up'!$C$4,$V256-4,0)&amp;"")</f>
        <v>Minsur</v>
      </c>
      <c r="S256" s="165" t="str">
        <f t="shared" ca="1" si="38"/>
        <v>PE</v>
      </c>
      <c r="T256" s="165" t="str">
        <f ca="1">IF(B256="","",IF(ISERROR(MATCH($J256,SorP!$B$1:$B$6261,0)),"",INDIRECT("'SorP'!$A$"&amp;MATCH($S256&amp;$J256,SorP!C:C,0))))</f>
        <v>PE-ICA</v>
      </c>
      <c r="U256" s="185"/>
      <c r="V256" s="209">
        <f>IF(C256="",NA(),IF(OR(C256="Smelter not listed",C256="Smelter not yet identified"),MATCH($B256&amp;$D256,'Smelter Look-up'!$J:$J,0),MATCH($B256&amp;$C256,'Smelter Look-up'!$J:$J,0)))</f>
        <v>503</v>
      </c>
      <c r="X256" s="210">
        <f t="shared" si="39"/>
        <v>0</v>
      </c>
      <c r="AB256" s="211" t="str">
        <f t="shared" si="40"/>
        <v>TinMinsur</v>
      </c>
    </row>
    <row r="257" spans="1:28" s="210" customFormat="1" ht="67.5">
      <c r="A257" s="399" t="s">
        <v>745</v>
      </c>
      <c r="B257" s="400" t="s">
        <v>1088</v>
      </c>
      <c r="C257" s="404" t="s">
        <v>1120</v>
      </c>
      <c r="D257" s="407" t="s">
        <v>1120</v>
      </c>
      <c r="E257" s="400" t="s">
        <v>1066</v>
      </c>
      <c r="F257" s="400" t="s">
        <v>745</v>
      </c>
      <c r="G257" s="400" t="s">
        <v>12764</v>
      </c>
      <c r="H257" s="401" t="s">
        <v>16563</v>
      </c>
      <c r="I257" s="402" t="s">
        <v>1497</v>
      </c>
      <c r="J257" s="402" t="s">
        <v>1497</v>
      </c>
      <c r="K257" s="405" t="s">
        <v>16564</v>
      </c>
      <c r="L257" s="405" t="s">
        <v>16565</v>
      </c>
      <c r="M257" s="405" t="s">
        <v>16214</v>
      </c>
      <c r="N257" s="405" t="s">
        <v>16215</v>
      </c>
      <c r="O257" s="405" t="s">
        <v>16216</v>
      </c>
      <c r="P257" s="403" t="s">
        <v>473</v>
      </c>
      <c r="Q257" s="406" t="s">
        <v>16566</v>
      </c>
      <c r="R257" s="166" t="str">
        <f ca="1">IF(ISERROR($V257),"",OFFSET('Smelter Look-up'!$C$4,$V257-4,0)&amp;"")</f>
        <v>Mitsubishi Materials Corporation</v>
      </c>
      <c r="S257" s="165" t="str">
        <f t="shared" ca="1" si="38"/>
        <v>JP</v>
      </c>
      <c r="T257" s="165" t="str">
        <f ca="1">IF(B257="","",IF(ISERROR(MATCH($J257,SorP!$B$1:$B$6261,0)),"",INDIRECT("'SorP'!$A$"&amp;MATCH($S257&amp;$J257,SorP!C:C,0))))</f>
        <v>JP-13</v>
      </c>
      <c r="U257" s="185"/>
      <c r="V257" s="209">
        <f>IF(C257="",NA(),IF(OR(C257="Smelter not listed",C257="Smelter not yet identified"),MATCH($B257&amp;$D257,'Smelter Look-up'!$J:$J,0),MATCH($B257&amp;$C257,'Smelter Look-up'!$J:$J,0)))</f>
        <v>504</v>
      </c>
      <c r="X257" s="210">
        <f t="shared" si="39"/>
        <v>0</v>
      </c>
      <c r="AB257" s="211" t="str">
        <f t="shared" si="40"/>
        <v>TinMitsubishi Materials Corporation</v>
      </c>
    </row>
    <row r="258" spans="1:28" s="210" customFormat="1" ht="189">
      <c r="A258" s="399" t="s">
        <v>1705</v>
      </c>
      <c r="B258" s="400" t="s">
        <v>1088</v>
      </c>
      <c r="C258" s="404" t="s">
        <v>12706</v>
      </c>
      <c r="D258" s="407" t="s">
        <v>12706</v>
      </c>
      <c r="E258" s="400" t="s">
        <v>1058</v>
      </c>
      <c r="F258" s="400" t="s">
        <v>1705</v>
      </c>
      <c r="G258" s="400" t="s">
        <v>12764</v>
      </c>
      <c r="H258" s="401">
        <v>0</v>
      </c>
      <c r="I258" s="402" t="s">
        <v>1692</v>
      </c>
      <c r="J258" s="402" t="s">
        <v>13117</v>
      </c>
      <c r="K258" s="405" t="s">
        <v>15903</v>
      </c>
      <c r="L258" s="405" t="s">
        <v>15903</v>
      </c>
      <c r="M258" s="405" t="s">
        <v>15904</v>
      </c>
      <c r="N258" s="405" t="s">
        <v>16452</v>
      </c>
      <c r="O258" s="405" t="s">
        <v>16567</v>
      </c>
      <c r="P258" s="403" t="s">
        <v>474</v>
      </c>
      <c r="Q258" s="406" t="s">
        <v>15902</v>
      </c>
      <c r="R258" s="166" t="str">
        <f ca="1">IF(ISERROR($V258),"",OFFSET('Smelter Look-up'!$C$4,$V258-4,0)&amp;"")</f>
        <v>Jiangxi New Nanshan Technology Ltd.</v>
      </c>
      <c r="S258" s="165" t="str">
        <f t="shared" ca="1" si="38"/>
        <v>CN</v>
      </c>
      <c r="T258" s="165" t="str">
        <f ca="1">IF(B258="","",IF(ISERROR(MATCH($J258,SorP!$B$1:$B$6261,0)),"",INDIRECT("'SorP'!$A$"&amp;MATCH($S258&amp;$J258,SorP!C:C,0))))</f>
        <v>CN-JX</v>
      </c>
      <c r="U258" s="185"/>
      <c r="V258" s="209">
        <f>IF(C258="",NA(),IF(OR(C258="Smelter not listed",C258="Smelter not yet identified"),MATCH($B258&amp;$D258,'Smelter Look-up'!$J:$J,0),MATCH($B258&amp;$C258,'Smelter Look-up'!$J:$J,0)))</f>
        <v>481</v>
      </c>
      <c r="X258" s="210">
        <f t="shared" si="39"/>
        <v>0</v>
      </c>
      <c r="AB258" s="211" t="str">
        <f t="shared" si="40"/>
        <v>TinJiangxi New Nanshan Technology Ltd.</v>
      </c>
    </row>
    <row r="259" spans="1:28" s="210" customFormat="1" ht="40.5">
      <c r="A259" s="399" t="s">
        <v>16568</v>
      </c>
      <c r="B259" s="400" t="s">
        <v>1088</v>
      </c>
      <c r="C259" s="404" t="s">
        <v>1760</v>
      </c>
      <c r="D259" s="407" t="s">
        <v>16569</v>
      </c>
      <c r="E259" s="400" t="s">
        <v>15989</v>
      </c>
      <c r="F259" s="400" t="s">
        <v>16568</v>
      </c>
      <c r="G259" s="400" t="s">
        <v>12764</v>
      </c>
      <c r="H259" s="401"/>
      <c r="I259" s="402"/>
      <c r="J259" s="402"/>
      <c r="K259" s="405"/>
      <c r="L259" s="405"/>
      <c r="M259" s="405"/>
      <c r="N259" s="405"/>
      <c r="O259" s="405"/>
      <c r="P259" s="403"/>
      <c r="Q259" s="406"/>
      <c r="R259" s="166" t="str">
        <f ca="1">IF(ISERROR($V259),"",OFFSET('Smelter Look-up'!$C$4,$V259-4,0)&amp;"")</f>
        <v/>
      </c>
      <c r="S259" s="165" t="str">
        <f t="shared" ca="1" si="38"/>
        <v>Unknown</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si="39"/>
        <v>0</v>
      </c>
      <c r="AB259" s="211" t="str">
        <f t="shared" si="40"/>
        <v>TinSmelter not listed</v>
      </c>
    </row>
    <row r="260" spans="1:28" s="210" customFormat="1" ht="81">
      <c r="A260" s="399" t="s">
        <v>747</v>
      </c>
      <c r="B260" s="400" t="s">
        <v>1088</v>
      </c>
      <c r="C260" s="404" t="s">
        <v>746</v>
      </c>
      <c r="D260" s="407" t="s">
        <v>746</v>
      </c>
      <c r="E260" s="400" t="s">
        <v>848</v>
      </c>
      <c r="F260" s="400" t="s">
        <v>747</v>
      </c>
      <c r="G260" s="400" t="s">
        <v>12764</v>
      </c>
      <c r="H260" s="401">
        <v>0</v>
      </c>
      <c r="I260" s="402" t="s">
        <v>2233</v>
      </c>
      <c r="J260" s="402" t="s">
        <v>10585</v>
      </c>
      <c r="K260" s="405" t="s">
        <v>16570</v>
      </c>
      <c r="L260" s="405" t="s">
        <v>16571</v>
      </c>
      <c r="M260" s="405" t="s">
        <v>15912</v>
      </c>
      <c r="N260" s="405" t="s">
        <v>16572</v>
      </c>
      <c r="O260" s="405" t="s">
        <v>16573</v>
      </c>
      <c r="P260" s="403" t="s">
        <v>474</v>
      </c>
      <c r="Q260" s="406" t="s">
        <v>15902</v>
      </c>
      <c r="R260" s="166" t="str">
        <f ca="1">IF(ISERROR($V260),"",OFFSET('Smelter Look-up'!$C$4,$V260-4,0)&amp;"")</f>
        <v>O.M. Manufacturing (Thailand) Co., Ltd.</v>
      </c>
      <c r="S260" s="165" t="str">
        <f t="shared" ca="1" si="38"/>
        <v>TH</v>
      </c>
      <c r="T260" s="165" t="str">
        <f ca="1">IF(B260="","",IF(ISERROR(MATCH($J260,SorP!$B$1:$B$6261,0)),"",INDIRECT("'SorP'!$A$"&amp;MATCH($S260&amp;$J260,SorP!C:C,0))))</f>
        <v>TH-20</v>
      </c>
      <c r="U260" s="185"/>
      <c r="V260" s="209">
        <f>IF(C260="",NA(),IF(OR(C260="Smelter not listed",C260="Smelter not yet identified"),MATCH($B260&amp;$D260,'Smelter Look-up'!$J:$J,0),MATCH($B260&amp;$C260,'Smelter Look-up'!$J:$J,0)))</f>
        <v>511</v>
      </c>
      <c r="X260" s="210">
        <f t="shared" si="39"/>
        <v>0</v>
      </c>
      <c r="AB260" s="211" t="str">
        <f t="shared" si="40"/>
        <v>TinO.M. Manufacturing (Thailand) Co., Ltd.</v>
      </c>
    </row>
    <row r="261" spans="1:28" s="210" customFormat="1" ht="229.5">
      <c r="A261" s="399" t="s">
        <v>748</v>
      </c>
      <c r="B261" s="400" t="s">
        <v>1088</v>
      </c>
      <c r="C261" s="404" t="s">
        <v>13290</v>
      </c>
      <c r="D261" s="407" t="s">
        <v>13290</v>
      </c>
      <c r="E261" s="400" t="s">
        <v>2321</v>
      </c>
      <c r="F261" s="400" t="s">
        <v>748</v>
      </c>
      <c r="G261" s="400" t="s">
        <v>12764</v>
      </c>
      <c r="H261" s="401">
        <v>0</v>
      </c>
      <c r="I261" s="402" t="s">
        <v>1688</v>
      </c>
      <c r="J261" s="402" t="s">
        <v>1688</v>
      </c>
      <c r="K261" s="405" t="s">
        <v>16574</v>
      </c>
      <c r="L261" s="405" t="s">
        <v>16575</v>
      </c>
      <c r="M261" s="405" t="s">
        <v>16576</v>
      </c>
      <c r="N261" s="405" t="s">
        <v>16577</v>
      </c>
      <c r="O261" s="405" t="s">
        <v>16578</v>
      </c>
      <c r="P261" s="403" t="s">
        <v>474</v>
      </c>
      <c r="Q261" s="406" t="s">
        <v>15902</v>
      </c>
      <c r="R261" s="166" t="str">
        <f ca="1">IF(ISERROR($V261),"",OFFSET('Smelter Look-up'!$C$4,$V261-4,0)&amp;"")</f>
        <v>Operaciones Metalurgicas S.A.</v>
      </c>
      <c r="S261" s="165" t="str">
        <f t="shared" ca="1" si="38"/>
        <v>Unknown</v>
      </c>
      <c r="T261" s="165" t="e">
        <f ca="1">IF(B261="","",IF(ISERROR(MATCH($J261,SorP!$B$1:$B$6261,0)),"",INDIRECT("'SorP'!$A$"&amp;MATCH($S261&amp;$J261,SorP!C:C,0))))</f>
        <v>#N/A</v>
      </c>
      <c r="U261" s="185"/>
      <c r="V261" s="209">
        <f>IF(C261="",NA(),IF(OR(C261="Smelter not listed",C261="Smelter not yet identified"),MATCH($B261&amp;$D261,'Smelter Look-up'!$J:$J,0),MATCH($B261&amp;$C261,'Smelter Look-up'!$J:$J,0)))</f>
        <v>514</v>
      </c>
      <c r="X261" s="210">
        <f t="shared" si="39"/>
        <v>0</v>
      </c>
      <c r="AB261" s="211" t="str">
        <f t="shared" si="40"/>
        <v>TinOperaciones Metalurgicas S.A.</v>
      </c>
    </row>
    <row r="262" spans="1:28" s="210" customFormat="1" ht="216">
      <c r="A262" s="399" t="s">
        <v>15458</v>
      </c>
      <c r="B262" s="400" t="s">
        <v>1088</v>
      </c>
      <c r="C262" s="404" t="s">
        <v>15457</v>
      </c>
      <c r="D262" s="407" t="s">
        <v>15457</v>
      </c>
      <c r="E262" s="400" t="s">
        <v>1063</v>
      </c>
      <c r="F262" s="400" t="s">
        <v>15458</v>
      </c>
      <c r="G262" s="400" t="s">
        <v>12764</v>
      </c>
      <c r="H262" s="401">
        <v>0</v>
      </c>
      <c r="I262" s="402" t="s">
        <v>1686</v>
      </c>
      <c r="J262" s="402" t="s">
        <v>12398</v>
      </c>
      <c r="K262" s="405" t="s">
        <v>16579</v>
      </c>
      <c r="L262" s="405" t="s">
        <v>16579</v>
      </c>
      <c r="M262" s="405" t="s">
        <v>16017</v>
      </c>
      <c r="N262" s="405" t="s">
        <v>16580</v>
      </c>
      <c r="O262" s="405" t="s">
        <v>16581</v>
      </c>
      <c r="P262" s="403" t="s">
        <v>474</v>
      </c>
      <c r="Q262" s="406" t="s">
        <v>15902</v>
      </c>
      <c r="R262" s="166" t="str">
        <f ca="1">IF(ISERROR($V262),"",OFFSET('Smelter Look-up'!$C$4,$V262-4,0)&amp;"")</f>
        <v>PT Artha Cipta Langgeng</v>
      </c>
      <c r="S262" s="165" t="str">
        <f t="shared" ca="1" si="38"/>
        <v>ID</v>
      </c>
      <c r="T262" s="165" t="str">
        <f ca="1">IF(B262="","",IF(ISERROR(MATCH($J262,SorP!$B$1:$B$6261,0)),"",INDIRECT("'SorP'!$A$"&amp;MATCH($S262&amp;$J262,SorP!C:C,0))))</f>
        <v>ID-BB</v>
      </c>
      <c r="U262" s="185"/>
      <c r="V262" s="209">
        <f>IF(C262="",NA(),IF(OR(C262="Smelter not listed",C262="Smelter not yet identified"),MATCH($B262&amp;$D262,'Smelter Look-up'!$J:$J,0),MATCH($B262&amp;$C262,'Smelter Look-up'!$J:$J,0)))</f>
        <v>519</v>
      </c>
      <c r="X262" s="210">
        <f t="shared" si="39"/>
        <v>0</v>
      </c>
      <c r="AB262" s="211" t="str">
        <f t="shared" si="40"/>
        <v>TinPT Artha Cipta Langgeng</v>
      </c>
    </row>
    <row r="263" spans="1:28" s="210" customFormat="1" ht="189">
      <c r="A263" s="399" t="s">
        <v>16582</v>
      </c>
      <c r="B263" s="400" t="s">
        <v>1088</v>
      </c>
      <c r="C263" s="404" t="s">
        <v>16583</v>
      </c>
      <c r="D263" s="407" t="s">
        <v>16583</v>
      </c>
      <c r="E263" s="400" t="s">
        <v>1063</v>
      </c>
      <c r="F263" s="400" t="s">
        <v>16582</v>
      </c>
      <c r="G263" s="400" t="s">
        <v>12764</v>
      </c>
      <c r="H263" s="401">
        <v>0</v>
      </c>
      <c r="I263" s="402" t="s">
        <v>16584</v>
      </c>
      <c r="J263" s="402" t="s">
        <v>12398</v>
      </c>
      <c r="K263" s="405" t="s">
        <v>16585</v>
      </c>
      <c r="L263" s="405" t="s">
        <v>16586</v>
      </c>
      <c r="M263" s="405" t="s">
        <v>16587</v>
      </c>
      <c r="N263" s="405" t="s">
        <v>16583</v>
      </c>
      <c r="O263" s="405" t="s">
        <v>16588</v>
      </c>
      <c r="P263" s="403" t="s">
        <v>474</v>
      </c>
      <c r="Q263" s="406" t="s">
        <v>15902</v>
      </c>
      <c r="R263" s="166" t="str">
        <f ca="1">IF(ISERROR($V263),"",OFFSET('Smelter Look-up'!$C$4,$V263-4,0)&amp;"")</f>
        <v/>
      </c>
      <c r="S263" s="165" t="str">
        <f t="shared" ca="1" si="38"/>
        <v>ID</v>
      </c>
      <c r="T263" s="165" t="str">
        <f ca="1">IF(B263="","",IF(ISERROR(MATCH($J263,SorP!$B$1:$B$6261,0)),"",INDIRECT("'SorP'!$A$"&amp;MATCH($S263&amp;$J263,SorP!C:C,0))))</f>
        <v>ID-BB</v>
      </c>
      <c r="U263" s="185"/>
      <c r="V263" s="209" t="e">
        <f>IF(C263="",NA(),IF(OR(C263="Smelter not listed",C263="Smelter not yet identified"),MATCH($B263&amp;$D263,'Smelter Look-up'!$J:$J,0),MATCH($B263&amp;$C263,'Smelter Look-up'!$J:$J,0)))</f>
        <v>#N/A</v>
      </c>
      <c r="X263" s="210">
        <f t="shared" si="39"/>
        <v>0</v>
      </c>
      <c r="AB263" s="211" t="str">
        <f t="shared" si="40"/>
        <v>TinPT Babel Inti Perkasa</v>
      </c>
    </row>
    <row r="264" spans="1:28" s="210" customFormat="1" ht="27">
      <c r="A264" s="399" t="s">
        <v>16589</v>
      </c>
      <c r="B264" s="400" t="s">
        <v>1088</v>
      </c>
      <c r="C264" s="404" t="s">
        <v>16590</v>
      </c>
      <c r="D264" s="407" t="s">
        <v>16590</v>
      </c>
      <c r="E264" s="400" t="s">
        <v>1063</v>
      </c>
      <c r="F264" s="400" t="s">
        <v>16589</v>
      </c>
      <c r="G264" s="400" t="s">
        <v>12764</v>
      </c>
      <c r="H264" s="401">
        <v>0</v>
      </c>
      <c r="I264" s="402" t="s">
        <v>16591</v>
      </c>
      <c r="J264" s="402" t="s">
        <v>12398</v>
      </c>
      <c r="K264" s="405" t="s">
        <v>15903</v>
      </c>
      <c r="L264" s="405" t="s">
        <v>15903</v>
      </c>
      <c r="M264" s="405" t="s">
        <v>16592</v>
      </c>
      <c r="N264" s="405" t="s">
        <v>16593</v>
      </c>
      <c r="O264" s="405" t="s">
        <v>16594</v>
      </c>
      <c r="P264" s="403" t="s">
        <v>474</v>
      </c>
      <c r="Q264" s="406" t="s">
        <v>15902</v>
      </c>
      <c r="R264" s="166" t="str">
        <f ca="1">IF(ISERROR($V264),"",OFFSET('Smelter Look-up'!$C$4,$V264-4,0)&amp;"")</f>
        <v/>
      </c>
      <c r="S264" s="165" t="str">
        <f t="shared" ca="1" si="38"/>
        <v>ID</v>
      </c>
      <c r="T264" s="165" t="str">
        <f ca="1">IF(B264="","",IF(ISERROR(MATCH($J264,SorP!$B$1:$B$6261,0)),"",INDIRECT("'SorP'!$A$"&amp;MATCH($S264&amp;$J264,SorP!C:C,0))))</f>
        <v>ID-BB</v>
      </c>
      <c r="U264" s="185"/>
      <c r="V264" s="209" t="e">
        <f>IF(C264="",NA(),IF(OR(C264="Smelter not listed",C264="Smelter not yet identified"),MATCH($B264&amp;$D264,'Smelter Look-up'!$J:$J,0),MATCH($B264&amp;$C264,'Smelter Look-up'!$J:$J,0)))</f>
        <v>#N/A</v>
      </c>
      <c r="X264" s="210">
        <f t="shared" si="39"/>
        <v>0</v>
      </c>
      <c r="AB264" s="211" t="str">
        <f t="shared" si="40"/>
        <v>TinPT Babel Surya Alam Lestari</v>
      </c>
    </row>
    <row r="265" spans="1:28" s="210" customFormat="1" ht="27">
      <c r="A265" s="399" t="s">
        <v>16595</v>
      </c>
      <c r="B265" s="400" t="s">
        <v>1088</v>
      </c>
      <c r="C265" s="404" t="s">
        <v>16596</v>
      </c>
      <c r="D265" s="407" t="s">
        <v>16596</v>
      </c>
      <c r="E265" s="400" t="s">
        <v>1063</v>
      </c>
      <c r="F265" s="400" t="s">
        <v>16595</v>
      </c>
      <c r="G265" s="400" t="s">
        <v>12764</v>
      </c>
      <c r="H265" s="401">
        <v>0</v>
      </c>
      <c r="I265" s="402" t="s">
        <v>16597</v>
      </c>
      <c r="J265" s="402" t="s">
        <v>12398</v>
      </c>
      <c r="K265" s="405"/>
      <c r="L265" s="405"/>
      <c r="M265" s="405"/>
      <c r="N265" s="405"/>
      <c r="O265" s="405" t="s">
        <v>16186</v>
      </c>
      <c r="P265" s="403"/>
      <c r="Q265" s="406" t="s">
        <v>16598</v>
      </c>
      <c r="R265" s="166" t="str">
        <f ca="1">IF(ISERROR($V265),"",OFFSET('Smelter Look-up'!$C$4,$V265-4,0)&amp;"")</f>
        <v/>
      </c>
      <c r="S265" s="165" t="str">
        <f t="shared" ca="1" si="38"/>
        <v>ID</v>
      </c>
      <c r="T265" s="165" t="str">
        <f ca="1">IF(B265="","",IF(ISERROR(MATCH($J265,SorP!$B$1:$B$6261,0)),"",INDIRECT("'SorP'!$A$"&amp;MATCH($S265&amp;$J265,SorP!C:C,0))))</f>
        <v>ID-BB</v>
      </c>
      <c r="U265" s="185"/>
      <c r="V265" s="209" t="e">
        <f>IF(C265="",NA(),IF(OR(C265="Smelter not listed",C265="Smelter not yet identified"),MATCH($B265&amp;$D265,'Smelter Look-up'!$J:$J,0),MATCH($B265&amp;$C265,'Smelter Look-up'!$J:$J,0)))</f>
        <v>#N/A</v>
      </c>
      <c r="X265" s="210">
        <f t="shared" si="39"/>
        <v>0</v>
      </c>
      <c r="AB265" s="211" t="str">
        <f t="shared" si="40"/>
        <v>TinPT Bangka Tin Industry</v>
      </c>
    </row>
    <row r="266" spans="1:28" s="210" customFormat="1" ht="27">
      <c r="A266" s="399" t="s">
        <v>16599</v>
      </c>
      <c r="B266" s="400" t="s">
        <v>1088</v>
      </c>
      <c r="C266" s="404" t="s">
        <v>16600</v>
      </c>
      <c r="D266" s="407" t="s">
        <v>16600</v>
      </c>
      <c r="E266" s="400" t="s">
        <v>1063</v>
      </c>
      <c r="F266" s="400" t="s">
        <v>16599</v>
      </c>
      <c r="G266" s="400" t="s">
        <v>12764</v>
      </c>
      <c r="H266" s="401">
        <v>0</v>
      </c>
      <c r="I266" s="402" t="s">
        <v>16601</v>
      </c>
      <c r="J266" s="402" t="s">
        <v>12398</v>
      </c>
      <c r="K266" s="405" t="s">
        <v>16602</v>
      </c>
      <c r="L266" s="405" t="s">
        <v>16603</v>
      </c>
      <c r="M266" s="405"/>
      <c r="N266" s="405" t="s">
        <v>16470</v>
      </c>
      <c r="O266" s="405" t="s">
        <v>16186</v>
      </c>
      <c r="P266" s="403" t="s">
        <v>475</v>
      </c>
      <c r="Q266" s="406" t="s">
        <v>16170</v>
      </c>
      <c r="R266" s="166" t="str">
        <f ca="1">IF(ISERROR($V266),"",OFFSET('Smelter Look-up'!$C$4,$V266-4,0)&amp;"")</f>
        <v/>
      </c>
      <c r="S266" s="165" t="str">
        <f t="shared" ca="1" si="38"/>
        <v>ID</v>
      </c>
      <c r="T266" s="165" t="str">
        <f ca="1">IF(B266="","",IF(ISERROR(MATCH($J266,SorP!$B$1:$B$6261,0)),"",INDIRECT("'SorP'!$A$"&amp;MATCH($S266&amp;$J266,SorP!C:C,0))))</f>
        <v>ID-BB</v>
      </c>
      <c r="U266" s="185"/>
      <c r="V266" s="209" t="e">
        <f>IF(C266="",NA(),IF(OR(C266="Smelter not listed",C266="Smelter not yet identified"),MATCH($B266&amp;$D266,'Smelter Look-up'!$J:$J,0),MATCH($B266&amp;$C266,'Smelter Look-up'!$J:$J,0)))</f>
        <v>#N/A</v>
      </c>
      <c r="X266" s="210">
        <f t="shared" si="39"/>
        <v>0</v>
      </c>
      <c r="AB266" s="211" t="str">
        <f t="shared" si="40"/>
        <v>TinPT Belitung Industri Sejahtera</v>
      </c>
    </row>
    <row r="267" spans="1:28" s="210" customFormat="1" ht="40.5">
      <c r="A267" s="399" t="s">
        <v>16604</v>
      </c>
      <c r="B267" s="400" t="s">
        <v>1088</v>
      </c>
      <c r="C267" s="404" t="s">
        <v>16605</v>
      </c>
      <c r="D267" s="407" t="s">
        <v>16605</v>
      </c>
      <c r="E267" s="400" t="s">
        <v>1063</v>
      </c>
      <c r="F267" s="400" t="s">
        <v>16604</v>
      </c>
      <c r="G267" s="400" t="s">
        <v>12764</v>
      </c>
      <c r="H267" s="401">
        <v>0</v>
      </c>
      <c r="I267" s="402" t="s">
        <v>14554</v>
      </c>
      <c r="J267" s="402" t="s">
        <v>12398</v>
      </c>
      <c r="K267" s="405" t="s">
        <v>16606</v>
      </c>
      <c r="L267" s="405" t="s">
        <v>16607</v>
      </c>
      <c r="M267" s="405" t="s">
        <v>16608</v>
      </c>
      <c r="N267" s="405" t="s">
        <v>12398</v>
      </c>
      <c r="O267" s="405" t="s">
        <v>16609</v>
      </c>
      <c r="P267" s="403" t="s">
        <v>474</v>
      </c>
      <c r="Q267" s="406" t="s">
        <v>15902</v>
      </c>
      <c r="R267" s="166" t="str">
        <f ca="1">IF(ISERROR($V267),"",OFFSET('Smelter Look-up'!$C$4,$V267-4,0)&amp;"")</f>
        <v/>
      </c>
      <c r="S267" s="165" t="str">
        <f t="shared" ca="1" si="38"/>
        <v>ID</v>
      </c>
      <c r="T267" s="165" t="str">
        <f ca="1">IF(B267="","",IF(ISERROR(MATCH($J267,SorP!$B$1:$B$6261,0)),"",INDIRECT("'SorP'!$A$"&amp;MATCH($S267&amp;$J267,SorP!C:C,0))))</f>
        <v>ID-BB</v>
      </c>
      <c r="U267" s="185"/>
      <c r="V267" s="209" t="e">
        <f>IF(C267="",NA(),IF(OR(C267="Smelter not listed",C267="Smelter not yet identified"),MATCH($B267&amp;$D267,'Smelter Look-up'!$J:$J,0),MATCH($B267&amp;$C267,'Smelter Look-up'!$J:$J,0)))</f>
        <v>#N/A</v>
      </c>
      <c r="X267" s="210">
        <f t="shared" si="39"/>
        <v>0</v>
      </c>
      <c r="AB267" s="211" t="str">
        <f t="shared" si="40"/>
        <v>TinPT Bukit Timah</v>
      </c>
    </row>
    <row r="268" spans="1:28" s="210" customFormat="1" ht="27">
      <c r="A268" s="399" t="s">
        <v>16610</v>
      </c>
      <c r="B268" s="400" t="s">
        <v>1088</v>
      </c>
      <c r="C268" s="404" t="s">
        <v>16611</v>
      </c>
      <c r="D268" s="407"/>
      <c r="E268" s="400" t="s">
        <v>1063</v>
      </c>
      <c r="F268" s="400" t="s">
        <v>16610</v>
      </c>
      <c r="G268" s="400" t="s">
        <v>12764</v>
      </c>
      <c r="H268" s="401">
        <v>0</v>
      </c>
      <c r="I268" s="402" t="s">
        <v>14554</v>
      </c>
      <c r="J268" s="402" t="s">
        <v>12398</v>
      </c>
      <c r="K268" s="405"/>
      <c r="L268" s="405"/>
      <c r="M268" s="405"/>
      <c r="N268" s="405"/>
      <c r="O268" s="405"/>
      <c r="P268" s="403"/>
      <c r="Q268" s="406"/>
      <c r="R268" s="166" t="str">
        <f ca="1">IF(ISERROR($V268),"",OFFSET('Smelter Look-up'!$C$4,$V268-4,0)&amp;"")</f>
        <v/>
      </c>
      <c r="S268" s="165" t="str">
        <f t="shared" ca="1" si="38"/>
        <v>ID</v>
      </c>
      <c r="T268" s="165" t="str">
        <f ca="1">IF(B268="","",IF(ISERROR(MATCH($J268,SorP!$B$1:$B$6261,0)),"",INDIRECT("'SorP'!$A$"&amp;MATCH($S268&amp;$J268,SorP!C:C,0))))</f>
        <v>ID-BB</v>
      </c>
      <c r="U268" s="185"/>
      <c r="V268" s="209" t="e">
        <f>IF(C268="",NA(),IF(OR(C268="Smelter not listed",C268="Smelter not yet identified"),MATCH($B268&amp;$D268,'Smelter Look-up'!$J:$J,0),MATCH($B268&amp;$C268,'Smelter Look-up'!$J:$J,0)))</f>
        <v>#N/A</v>
      </c>
      <c r="X268" s="210">
        <f t="shared" si="39"/>
        <v>0</v>
      </c>
      <c r="AB268" s="211" t="str">
        <f t="shared" si="40"/>
        <v>TinPT DS Jaya Abadi</v>
      </c>
    </row>
    <row r="269" spans="1:28" s="210" customFormat="1" ht="20">
      <c r="A269" s="399" t="s">
        <v>16612</v>
      </c>
      <c r="B269" s="400" t="s">
        <v>1088</v>
      </c>
      <c r="C269" s="404" t="s">
        <v>16613</v>
      </c>
      <c r="D269" s="407"/>
      <c r="E269" s="400" t="s">
        <v>16466</v>
      </c>
      <c r="F269" s="400" t="s">
        <v>16612</v>
      </c>
      <c r="G269" s="400" t="s">
        <v>12764</v>
      </c>
      <c r="H269" s="401"/>
      <c r="I269" s="402"/>
      <c r="J269" s="402"/>
      <c r="K269" s="405"/>
      <c r="L269" s="405"/>
      <c r="M269" s="405"/>
      <c r="N269" s="405"/>
      <c r="O269" s="405"/>
      <c r="P269" s="403"/>
      <c r="Q269" s="406"/>
      <c r="R269" s="166" t="str">
        <f ca="1">IF(ISERROR($V269),"",OFFSET('Smelter Look-up'!$C$4,$V269-4,0)&amp;"")</f>
        <v/>
      </c>
      <c r="S269" s="165" t="str">
        <f t="shared" ca="1" si="38"/>
        <v>ID</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si="39"/>
        <v>0</v>
      </c>
      <c r="AB269" s="211" t="str">
        <f t="shared" si="40"/>
        <v>TinPT Eunindo Usaha Mandiri</v>
      </c>
    </row>
    <row r="270" spans="1:28" s="210" customFormat="1" ht="20">
      <c r="A270" s="399" t="s">
        <v>16614</v>
      </c>
      <c r="B270" s="400" t="s">
        <v>1088</v>
      </c>
      <c r="C270" s="404" t="s">
        <v>16615</v>
      </c>
      <c r="D270" s="407"/>
      <c r="E270" s="400" t="s">
        <v>16466</v>
      </c>
      <c r="F270" s="400" t="s">
        <v>16614</v>
      </c>
      <c r="G270" s="400" t="s">
        <v>12764</v>
      </c>
      <c r="H270" s="401"/>
      <c r="I270" s="402"/>
      <c r="J270" s="402"/>
      <c r="K270" s="405"/>
      <c r="L270" s="405"/>
      <c r="M270" s="405"/>
      <c r="N270" s="405"/>
      <c r="O270" s="405"/>
      <c r="P270" s="403"/>
      <c r="Q270" s="406"/>
      <c r="R270" s="166" t="str">
        <f ca="1">IF(ISERROR($V270),"",OFFSET('Smelter Look-up'!$C$4,$V270-4,0)&amp;"")</f>
        <v/>
      </c>
      <c r="S270" s="165" t="str">
        <f t="shared" ca="1" si="38"/>
        <v>ID</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si="39"/>
        <v>0</v>
      </c>
      <c r="AB270" s="211" t="str">
        <f t="shared" si="40"/>
        <v>TinPT Karimun Mining</v>
      </c>
    </row>
    <row r="271" spans="1:28" s="210" customFormat="1" ht="216">
      <c r="A271" s="399" t="s">
        <v>749</v>
      </c>
      <c r="B271" s="400" t="s">
        <v>1088</v>
      </c>
      <c r="C271" s="404" t="s">
        <v>607</v>
      </c>
      <c r="D271" s="407" t="s">
        <v>607</v>
      </c>
      <c r="E271" s="400" t="s">
        <v>1063</v>
      </c>
      <c r="F271" s="400" t="s">
        <v>749</v>
      </c>
      <c r="G271" s="400" t="s">
        <v>12764</v>
      </c>
      <c r="H271" s="401">
        <v>0</v>
      </c>
      <c r="I271" s="402" t="s">
        <v>1686</v>
      </c>
      <c r="J271" s="402" t="s">
        <v>12398</v>
      </c>
      <c r="K271" s="405" t="s">
        <v>16616</v>
      </c>
      <c r="L271" s="405" t="s">
        <v>16617</v>
      </c>
      <c r="M271" s="405" t="s">
        <v>16618</v>
      </c>
      <c r="N271" s="405" t="s">
        <v>16619</v>
      </c>
      <c r="O271" s="405" t="s">
        <v>16620</v>
      </c>
      <c r="P271" s="403" t="s">
        <v>474</v>
      </c>
      <c r="Q271" s="406" t="s">
        <v>15902</v>
      </c>
      <c r="R271" s="166" t="str">
        <f ca="1">IF(ISERROR($V271),"",OFFSET('Smelter Look-up'!$C$4,$V271-4,0)&amp;"")</f>
        <v>PT Mitra Stania Prima</v>
      </c>
      <c r="S271" s="165" t="str">
        <f t="shared" ca="1" si="38"/>
        <v>ID</v>
      </c>
      <c r="T271" s="165" t="str">
        <f ca="1">IF(B271="","",IF(ISERROR(MATCH($J271,SorP!$B$1:$B$6261,0)),"",INDIRECT("'SorP'!$A$"&amp;MATCH($S271&amp;$J271,SorP!C:C,0))))</f>
        <v>ID-BB</v>
      </c>
      <c r="U271" s="185"/>
      <c r="V271" s="209">
        <f>IF(C271="",NA(),IF(OR(C271="Smelter not listed",C271="Smelter not yet identified"),MATCH($B271&amp;$D271,'Smelter Look-up'!$J:$J,0),MATCH($B271&amp;$C271,'Smelter Look-up'!$J:$J,0)))</f>
        <v>524</v>
      </c>
      <c r="X271" s="210">
        <f t="shared" si="39"/>
        <v>0</v>
      </c>
      <c r="AB271" s="211" t="str">
        <f t="shared" si="40"/>
        <v>TinPT Mitra Stania Prima</v>
      </c>
    </row>
    <row r="272" spans="1:28" s="210" customFormat="1" ht="27">
      <c r="A272" s="399" t="s">
        <v>16621</v>
      </c>
      <c r="B272" s="400" t="s">
        <v>1088</v>
      </c>
      <c r="C272" s="404" t="s">
        <v>16622</v>
      </c>
      <c r="D272" s="407" t="s">
        <v>16622</v>
      </c>
      <c r="E272" s="400" t="s">
        <v>1063</v>
      </c>
      <c r="F272" s="400" t="s">
        <v>16621</v>
      </c>
      <c r="G272" s="400" t="s">
        <v>12764</v>
      </c>
      <c r="H272" s="401">
        <v>0</v>
      </c>
      <c r="I272" s="402" t="s">
        <v>1686</v>
      </c>
      <c r="J272" s="402" t="s">
        <v>12398</v>
      </c>
      <c r="K272" s="405"/>
      <c r="L272" s="405"/>
      <c r="M272" s="405"/>
      <c r="N272" s="405"/>
      <c r="O272" s="405" t="s">
        <v>16186</v>
      </c>
      <c r="P272" s="403"/>
      <c r="Q272" s="406" t="s">
        <v>16598</v>
      </c>
      <c r="R272" s="166" t="str">
        <f ca="1">IF(ISERROR($V272),"",OFFSET('Smelter Look-up'!$C$4,$V272-4,0)&amp;"")</f>
        <v/>
      </c>
      <c r="S272" s="165" t="str">
        <f t="shared" ca="1" si="38"/>
        <v>ID</v>
      </c>
      <c r="T272" s="165" t="str">
        <f ca="1">IF(B272="","",IF(ISERROR(MATCH($J272,SorP!$B$1:$B$6261,0)),"",INDIRECT("'SorP'!$A$"&amp;MATCH($S272&amp;$J272,SorP!C:C,0))))</f>
        <v>ID-BB</v>
      </c>
      <c r="U272" s="185"/>
      <c r="V272" s="209" t="e">
        <f>IF(C272="",NA(),IF(OR(C272="Smelter not listed",C272="Smelter not yet identified"),MATCH($B272&amp;$D272,'Smelter Look-up'!$J:$J,0),MATCH($B272&amp;$C272,'Smelter Look-up'!$J:$J,0)))</f>
        <v>#N/A</v>
      </c>
      <c r="X272" s="210">
        <f t="shared" si="39"/>
        <v>0</v>
      </c>
      <c r="AB272" s="211" t="str">
        <f t="shared" si="40"/>
        <v>TinPT Panca Mega Persada</v>
      </c>
    </row>
    <row r="273" spans="1:28" s="210" customFormat="1" ht="202.5">
      <c r="A273" s="399" t="s">
        <v>15253</v>
      </c>
      <c r="B273" s="400" t="s">
        <v>1088</v>
      </c>
      <c r="C273" s="404" t="s">
        <v>15252</v>
      </c>
      <c r="D273" s="407" t="s">
        <v>15252</v>
      </c>
      <c r="E273" s="400" t="s">
        <v>1063</v>
      </c>
      <c r="F273" s="400" t="s">
        <v>15253</v>
      </c>
      <c r="G273" s="400" t="s">
        <v>12764</v>
      </c>
      <c r="H273" s="401">
        <v>0</v>
      </c>
      <c r="I273" s="402" t="s">
        <v>14554</v>
      </c>
      <c r="J273" s="402" t="s">
        <v>12398</v>
      </c>
      <c r="K273" s="405" t="s">
        <v>15903</v>
      </c>
      <c r="L273" s="405" t="s">
        <v>15903</v>
      </c>
      <c r="M273" s="405" t="s">
        <v>15912</v>
      </c>
      <c r="N273" s="405" t="s">
        <v>16623</v>
      </c>
      <c r="O273" s="405" t="s">
        <v>16624</v>
      </c>
      <c r="P273" s="403" t="s">
        <v>474</v>
      </c>
      <c r="Q273" s="406" t="s">
        <v>15902</v>
      </c>
      <c r="R273" s="166" t="str">
        <f ca="1">IF(ISERROR($V273),"",OFFSET('Smelter Look-up'!$C$4,$V273-4,0)&amp;"")</f>
        <v>PT Prima Timah Utama</v>
      </c>
      <c r="S273" s="165" t="str">
        <f t="shared" ca="1" si="38"/>
        <v>ID</v>
      </c>
      <c r="T273" s="165" t="str">
        <f ca="1">IF(B273="","",IF(ISERROR(MATCH($J273,SorP!$B$1:$B$6261,0)),"",INDIRECT("'SorP'!$A$"&amp;MATCH($S273&amp;$J273,SorP!C:C,0))))</f>
        <v>ID-BB</v>
      </c>
      <c r="U273" s="185"/>
      <c r="V273" s="209">
        <f>IF(C273="",NA(),IF(OR(C273="Smelter not listed",C273="Smelter not yet identified"),MATCH($B273&amp;$D273,'Smelter Look-up'!$J:$J,0),MATCH($B273&amp;$C273,'Smelter Look-up'!$J:$J,0)))</f>
        <v>527</v>
      </c>
      <c r="X273" s="210">
        <f t="shared" si="39"/>
        <v>0</v>
      </c>
      <c r="AB273" s="211" t="str">
        <f t="shared" si="40"/>
        <v>TinPT Prima Timah Utama</v>
      </c>
    </row>
    <row r="274" spans="1:28" s="210" customFormat="1" ht="216">
      <c r="A274" s="399" t="s">
        <v>16625</v>
      </c>
      <c r="B274" s="400" t="s">
        <v>1088</v>
      </c>
      <c r="C274" s="404" t="s">
        <v>16626</v>
      </c>
      <c r="D274" s="407" t="s">
        <v>16626</v>
      </c>
      <c r="E274" s="400" t="s">
        <v>1063</v>
      </c>
      <c r="F274" s="400" t="s">
        <v>16625</v>
      </c>
      <c r="G274" s="400" t="s">
        <v>12764</v>
      </c>
      <c r="H274" s="401">
        <v>0</v>
      </c>
      <c r="I274" s="402" t="s">
        <v>1686</v>
      </c>
      <c r="J274" s="402" t="s">
        <v>12398</v>
      </c>
      <c r="K274" s="405" t="s">
        <v>16627</v>
      </c>
      <c r="L274" s="405" t="s">
        <v>16628</v>
      </c>
      <c r="M274" s="405" t="s">
        <v>16629</v>
      </c>
      <c r="N274" s="405" t="s">
        <v>16630</v>
      </c>
      <c r="O274" s="405" t="s">
        <v>16631</v>
      </c>
      <c r="P274" s="403" t="s">
        <v>474</v>
      </c>
      <c r="Q274" s="406" t="s">
        <v>15902</v>
      </c>
      <c r="R274" s="166" t="str">
        <f ca="1">IF(ISERROR($V274),"",OFFSET('Smelter Look-up'!$C$4,$V274-4,0)&amp;"")</f>
        <v/>
      </c>
      <c r="S274" s="165" t="str">
        <f t="shared" ca="1" si="38"/>
        <v>ID</v>
      </c>
      <c r="T274" s="165" t="str">
        <f ca="1">IF(B274="","",IF(ISERROR(MATCH($J274,SorP!$B$1:$B$6261,0)),"",INDIRECT("'SorP'!$A$"&amp;MATCH($S274&amp;$J274,SorP!C:C,0))))</f>
        <v>ID-BB</v>
      </c>
      <c r="U274" s="185"/>
      <c r="V274" s="209" t="e">
        <f>IF(C274="",NA(),IF(OR(C274="Smelter not listed",C274="Smelter not yet identified"),MATCH($B274&amp;$D274,'Smelter Look-up'!$J:$J,0),MATCH($B274&amp;$C274,'Smelter Look-up'!$J:$J,0)))</f>
        <v>#N/A</v>
      </c>
      <c r="X274" s="210">
        <f t="shared" si="39"/>
        <v>0</v>
      </c>
      <c r="AB274" s="211" t="str">
        <f t="shared" si="40"/>
        <v>TinPT Refined Bangka Tin</v>
      </c>
    </row>
    <row r="275" spans="1:28" s="210" customFormat="1" ht="108">
      <c r="A275" s="399" t="s">
        <v>16632</v>
      </c>
      <c r="B275" s="400" t="s">
        <v>1088</v>
      </c>
      <c r="C275" s="404" t="s">
        <v>16633</v>
      </c>
      <c r="D275" s="407" t="s">
        <v>16633</v>
      </c>
      <c r="E275" s="400" t="s">
        <v>1063</v>
      </c>
      <c r="F275" s="400" t="s">
        <v>16632</v>
      </c>
      <c r="G275" s="400" t="s">
        <v>12764</v>
      </c>
      <c r="H275" s="401">
        <v>0</v>
      </c>
      <c r="I275" s="402" t="s">
        <v>14554</v>
      </c>
      <c r="J275" s="402" t="s">
        <v>12398</v>
      </c>
      <c r="K275" s="405" t="s">
        <v>16634</v>
      </c>
      <c r="L275" s="405" t="s">
        <v>16635</v>
      </c>
      <c r="M275" s="405" t="s">
        <v>16636</v>
      </c>
      <c r="N275" s="405" t="s">
        <v>16637</v>
      </c>
      <c r="O275" s="405" t="s">
        <v>16186</v>
      </c>
      <c r="P275" s="403" t="s">
        <v>474</v>
      </c>
      <c r="Q275" s="406" t="s">
        <v>15902</v>
      </c>
      <c r="R275" s="166" t="str">
        <f ca="1">IF(ISERROR($V275),"",OFFSET('Smelter Look-up'!$C$4,$V275-4,0)&amp;"")</f>
        <v/>
      </c>
      <c r="S275" s="165" t="str">
        <f t="shared" ca="1" si="38"/>
        <v>ID</v>
      </c>
      <c r="T275" s="165" t="str">
        <f ca="1">IF(B275="","",IF(ISERROR(MATCH($J275,SorP!$B$1:$B$6261,0)),"",INDIRECT("'SorP'!$A$"&amp;MATCH($S275&amp;$J275,SorP!C:C,0))))</f>
        <v>ID-BB</v>
      </c>
      <c r="U275" s="185"/>
      <c r="V275" s="209" t="e">
        <f>IF(C275="",NA(),IF(OR(C275="Smelter not listed",C275="Smelter not yet identified"),MATCH($B275&amp;$D275,'Smelter Look-up'!$J:$J,0),MATCH($B275&amp;$C275,'Smelter Look-up'!$J:$J,0)))</f>
        <v>#N/A</v>
      </c>
      <c r="X275" s="210">
        <f t="shared" si="39"/>
        <v>0</v>
      </c>
      <c r="AB275" s="211" t="str">
        <f t="shared" si="40"/>
        <v>TinPT Sariwiguna Binasentosa</v>
      </c>
    </row>
    <row r="276" spans="1:28" s="210" customFormat="1" ht="189">
      <c r="A276" s="399" t="s">
        <v>16638</v>
      </c>
      <c r="B276" s="400" t="s">
        <v>1088</v>
      </c>
      <c r="C276" s="404" t="s">
        <v>16639</v>
      </c>
      <c r="D276" s="407" t="s">
        <v>16639</v>
      </c>
      <c r="E276" s="400" t="s">
        <v>1063</v>
      </c>
      <c r="F276" s="400" t="s">
        <v>16638</v>
      </c>
      <c r="G276" s="400" t="s">
        <v>12764</v>
      </c>
      <c r="H276" s="401">
        <v>0</v>
      </c>
      <c r="I276" s="402" t="s">
        <v>14554</v>
      </c>
      <c r="J276" s="402" t="s">
        <v>12398</v>
      </c>
      <c r="K276" s="405" t="s">
        <v>16640</v>
      </c>
      <c r="L276" s="405" t="s">
        <v>16641</v>
      </c>
      <c r="M276" s="405" t="s">
        <v>16017</v>
      </c>
      <c r="N276" s="405" t="s">
        <v>16642</v>
      </c>
      <c r="O276" s="405" t="s">
        <v>16643</v>
      </c>
      <c r="P276" s="403" t="s">
        <v>474</v>
      </c>
      <c r="Q276" s="406" t="s">
        <v>15902</v>
      </c>
      <c r="R276" s="166" t="str">
        <f ca="1">IF(ISERROR($V276),"",OFFSET('Smelter Look-up'!$C$4,$V276-4,0)&amp;"")</f>
        <v/>
      </c>
      <c r="S276" s="165" t="str">
        <f t="shared" ca="1" si="38"/>
        <v>ID</v>
      </c>
      <c r="T276" s="165" t="str">
        <f ca="1">IF(B276="","",IF(ISERROR(MATCH($J276,SorP!$B$1:$B$6261,0)),"",INDIRECT("'SorP'!$A$"&amp;MATCH($S276&amp;$J276,SorP!C:C,0))))</f>
        <v>ID-BB</v>
      </c>
      <c r="U276" s="185"/>
      <c r="V276" s="209" t="e">
        <f>IF(C276="",NA(),IF(OR(C276="Smelter not listed",C276="Smelter not yet identified"),MATCH($B276&amp;$D276,'Smelter Look-up'!$J:$J,0),MATCH($B276&amp;$C276,'Smelter Look-up'!$J:$J,0)))</f>
        <v>#N/A</v>
      </c>
      <c r="X276" s="210">
        <f t="shared" si="39"/>
        <v>0</v>
      </c>
      <c r="AB276" s="211" t="str">
        <f t="shared" si="40"/>
        <v>TinPT Stanindo Inti Perkasa</v>
      </c>
    </row>
    <row r="277" spans="1:28" s="210" customFormat="1" ht="20">
      <c r="A277" s="399" t="s">
        <v>16644</v>
      </c>
      <c r="B277" s="400" t="s">
        <v>1088</v>
      </c>
      <c r="C277" s="404" t="s">
        <v>16645</v>
      </c>
      <c r="D277" s="407"/>
      <c r="E277" s="400" t="s">
        <v>16466</v>
      </c>
      <c r="F277" s="400" t="s">
        <v>16644</v>
      </c>
      <c r="G277" s="400" t="s">
        <v>12764</v>
      </c>
      <c r="H277" s="401"/>
      <c r="I277" s="402"/>
      <c r="J277" s="402"/>
      <c r="K277" s="405"/>
      <c r="L277" s="405"/>
      <c r="M277" s="405"/>
      <c r="N277" s="405"/>
      <c r="O277" s="405"/>
      <c r="P277" s="403"/>
      <c r="Q277" s="406"/>
      <c r="R277" s="166" t="str">
        <f ca="1">IF(ISERROR($V277),"",OFFSET('Smelter Look-up'!$C$4,$V277-4,0)&amp;"")</f>
        <v/>
      </c>
      <c r="S277" s="165" t="str">
        <f t="shared" ca="1" si="38"/>
        <v>ID</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si="39"/>
        <v>0</v>
      </c>
      <c r="AB277" s="211" t="str">
        <f t="shared" si="40"/>
        <v>TinPT Sumber Jaya Indah</v>
      </c>
    </row>
    <row r="278" spans="1:28" s="210" customFormat="1" ht="27">
      <c r="A278" s="399" t="s">
        <v>767</v>
      </c>
      <c r="B278" s="400" t="s">
        <v>1088</v>
      </c>
      <c r="C278" s="404" t="s">
        <v>13289</v>
      </c>
      <c r="D278" s="407" t="s">
        <v>13289</v>
      </c>
      <c r="E278" s="400" t="s">
        <v>1063</v>
      </c>
      <c r="F278" s="400" t="s">
        <v>767</v>
      </c>
      <c r="G278" s="400" t="s">
        <v>12764</v>
      </c>
      <c r="H278" s="401" t="s">
        <v>16646</v>
      </c>
      <c r="I278" s="402" t="s">
        <v>1708</v>
      </c>
      <c r="J278" s="402" t="s">
        <v>5897</v>
      </c>
      <c r="K278" s="405" t="s">
        <v>16647</v>
      </c>
      <c r="L278" s="405" t="s">
        <v>16648</v>
      </c>
      <c r="M278" s="405" t="s">
        <v>15918</v>
      </c>
      <c r="N278" s="405" t="s">
        <v>16649</v>
      </c>
      <c r="O278" s="405" t="s">
        <v>16466</v>
      </c>
      <c r="P278" s="403" t="s">
        <v>474</v>
      </c>
      <c r="Q278" s="406" t="s">
        <v>15921</v>
      </c>
      <c r="R278" s="166" t="str">
        <f ca="1">IF(ISERROR($V278),"",OFFSET('Smelter Look-up'!$C$4,$V278-4,0)&amp;"")</f>
        <v>PT Timah Tbk Kundur</v>
      </c>
      <c r="S278" s="165" t="str">
        <f t="shared" ca="1" si="38"/>
        <v>ID</v>
      </c>
      <c r="T278" s="165" t="str">
        <f ca="1">IF(B278="","",IF(ISERROR(MATCH($J278,SorP!$B$1:$B$6261,0)),"",INDIRECT("'SorP'!$A$"&amp;MATCH($S278&amp;$J278,SorP!C:C,0))))</f>
        <v>ID-RI</v>
      </c>
      <c r="U278" s="185"/>
      <c r="V278" s="209">
        <f>IF(C278="",NA(),IF(OR(C278="Smelter not listed",C278="Smelter not yet identified"),MATCH($B278&amp;$D278,'Smelter Look-up'!$J:$J,0),MATCH($B278&amp;$C278,'Smelter Look-up'!$J:$J,0)))</f>
        <v>531</v>
      </c>
      <c r="X278" s="210">
        <f t="shared" si="39"/>
        <v>0</v>
      </c>
      <c r="AB278" s="211" t="str">
        <f t="shared" si="40"/>
        <v>TinPT Timah Tbk Kundur</v>
      </c>
    </row>
    <row r="279" spans="1:28" s="210" customFormat="1" ht="202.5">
      <c r="A279" s="399" t="s">
        <v>750</v>
      </c>
      <c r="B279" s="400" t="s">
        <v>1088</v>
      </c>
      <c r="C279" s="404" t="s">
        <v>13288</v>
      </c>
      <c r="D279" s="407" t="s">
        <v>13288</v>
      </c>
      <c r="E279" s="400" t="s">
        <v>1063</v>
      </c>
      <c r="F279" s="400" t="s">
        <v>750</v>
      </c>
      <c r="G279" s="400" t="s">
        <v>12764</v>
      </c>
      <c r="H279" s="401">
        <v>0</v>
      </c>
      <c r="I279" s="402" t="s">
        <v>1710</v>
      </c>
      <c r="J279" s="402" t="s">
        <v>12398</v>
      </c>
      <c r="K279" s="405" t="s">
        <v>16650</v>
      </c>
      <c r="L279" s="405" t="s">
        <v>16651</v>
      </c>
      <c r="M279" s="405" t="s">
        <v>16652</v>
      </c>
      <c r="N279" s="405" t="s">
        <v>16653</v>
      </c>
      <c r="O279" s="405" t="s">
        <v>16654</v>
      </c>
      <c r="P279" s="403" t="s">
        <v>474</v>
      </c>
      <c r="Q279" s="406" t="s">
        <v>15902</v>
      </c>
      <c r="R279" s="166" t="str">
        <f ca="1">IF(ISERROR($V279),"",OFFSET('Smelter Look-up'!$C$4,$V279-4,0)&amp;"")</f>
        <v>PT Timah Tbk Mentok</v>
      </c>
      <c r="S279" s="165" t="str">
        <f t="shared" ca="1" si="38"/>
        <v>ID</v>
      </c>
      <c r="T279" s="165" t="str">
        <f ca="1">IF(B279="","",IF(ISERROR(MATCH($J279,SorP!$B$1:$B$6261,0)),"",INDIRECT("'SorP'!$A$"&amp;MATCH($S279&amp;$J279,SorP!C:C,0))))</f>
        <v>ID-BB</v>
      </c>
      <c r="U279" s="185"/>
      <c r="V279" s="209">
        <f>IF(C279="",NA(),IF(OR(C279="Smelter not listed",C279="Smelter not yet identified"),MATCH($B279&amp;$D279,'Smelter Look-up'!$J:$J,0),MATCH($B279&amp;$C279,'Smelter Look-up'!$J:$J,0)))</f>
        <v>532</v>
      </c>
      <c r="X279" s="210">
        <f t="shared" si="39"/>
        <v>0</v>
      </c>
      <c r="AB279" s="211" t="str">
        <f t="shared" si="40"/>
        <v>TinPT Timah Tbk Mentok</v>
      </c>
    </row>
    <row r="280" spans="1:28" s="210" customFormat="1" ht="202.5">
      <c r="A280" s="399" t="s">
        <v>16655</v>
      </c>
      <c r="B280" s="400" t="s">
        <v>1088</v>
      </c>
      <c r="C280" s="404" t="s">
        <v>16656</v>
      </c>
      <c r="D280" s="407" t="s">
        <v>16656</v>
      </c>
      <c r="E280" s="400" t="s">
        <v>16466</v>
      </c>
      <c r="F280" s="400" t="s">
        <v>16655</v>
      </c>
      <c r="G280" s="400" t="s">
        <v>12764</v>
      </c>
      <c r="H280" s="401">
        <v>0</v>
      </c>
      <c r="I280" s="402" t="s">
        <v>16657</v>
      </c>
      <c r="J280" s="402" t="s">
        <v>12398</v>
      </c>
      <c r="K280" s="405"/>
      <c r="L280" s="405"/>
      <c r="M280" s="405"/>
      <c r="N280" s="405"/>
      <c r="O280" s="405" t="s">
        <v>16658</v>
      </c>
      <c r="P280" s="403"/>
      <c r="Q280" s="406" t="s">
        <v>15902</v>
      </c>
      <c r="R280" s="166" t="str">
        <f ca="1">IF(ISERROR($V280),"",OFFSET('Smelter Look-up'!$C$4,$V280-4,0)&amp;"")</f>
        <v/>
      </c>
      <c r="S280" s="165" t="str">
        <f t="shared" ref="S280:S310" ca="1" si="41">IF(B280="","",IF(ISERROR(MATCH($E280,CL,0)),"Unknown",INDIRECT("'C'!$A$"&amp;MATCH($E280,CL,0)+1)))</f>
        <v>ID</v>
      </c>
      <c r="T280" s="165" t="str">
        <f ca="1">IF(B280="","",IF(ISERROR(MATCH($J280,SorP!$B$1:$B$6261,0)),"",INDIRECT("'SorP'!$A$"&amp;MATCH($S280&amp;$J280,SorP!C:C,0))))</f>
        <v>ID-BB</v>
      </c>
      <c r="U280" s="185"/>
      <c r="V280" s="209" t="e">
        <f>IF(C280="",NA(),IF(OR(C280="Smelter not listed",C280="Smelter not yet identified"),MATCH($B280&amp;$D280,'Smelter Look-up'!$J:$J,0),MATCH($B280&amp;$C280,'Smelter Look-up'!$J:$J,0)))</f>
        <v>#N/A</v>
      </c>
      <c r="X280" s="210">
        <f t="shared" ref="X280:X310" si="42">IF(AND(C280="Smelter not listed",OR(LEN(D280)=0,LEN(E280)=0)),1,0)</f>
        <v>0</v>
      </c>
      <c r="AB280" s="211" t="str">
        <f t="shared" ref="AB280:AB310" si="43">B280&amp;C280</f>
        <v>TinPT Timah Nusantara</v>
      </c>
    </row>
    <row r="281" spans="1:28" s="210" customFormat="1" ht="27">
      <c r="A281" s="399" t="s">
        <v>16659</v>
      </c>
      <c r="B281" s="400" t="s">
        <v>1088</v>
      </c>
      <c r="C281" s="404" t="s">
        <v>16660</v>
      </c>
      <c r="D281" s="407" t="s">
        <v>16660</v>
      </c>
      <c r="E281" s="400" t="s">
        <v>1063</v>
      </c>
      <c r="F281" s="400" t="s">
        <v>16659</v>
      </c>
      <c r="G281" s="400" t="s">
        <v>12764</v>
      </c>
      <c r="H281" s="401">
        <v>0</v>
      </c>
      <c r="I281" s="402" t="s">
        <v>14554</v>
      </c>
      <c r="J281" s="402" t="s">
        <v>12398</v>
      </c>
      <c r="K281" s="405" t="s">
        <v>15903</v>
      </c>
      <c r="L281" s="405" t="s">
        <v>15903</v>
      </c>
      <c r="M281" s="405" t="s">
        <v>16661</v>
      </c>
      <c r="N281" s="405" t="s">
        <v>15894</v>
      </c>
      <c r="O281" s="405" t="s">
        <v>16662</v>
      </c>
      <c r="P281" s="403" t="s">
        <v>474</v>
      </c>
      <c r="Q281" s="406" t="s">
        <v>15902</v>
      </c>
      <c r="R281" s="166" t="str">
        <f ca="1">IF(ISERROR($V281),"",OFFSET('Smelter Look-up'!$C$4,$V281-4,0)&amp;"")</f>
        <v/>
      </c>
      <c r="S281" s="165" t="str">
        <f t="shared" ca="1" si="41"/>
        <v>ID</v>
      </c>
      <c r="T281" s="165" t="str">
        <f ca="1">IF(B281="","",IF(ISERROR(MATCH($J281,SorP!$B$1:$B$6261,0)),"",INDIRECT("'SorP'!$A$"&amp;MATCH($S281&amp;$J281,SorP!C:C,0))))</f>
        <v>ID-BB</v>
      </c>
      <c r="U281" s="185"/>
      <c r="V281" s="209" t="e">
        <f>IF(C281="",NA(),IF(OR(C281="Smelter not listed",C281="Smelter not yet identified"),MATCH($B281&amp;$D281,'Smelter Look-up'!$J:$J,0),MATCH($B281&amp;$C281,'Smelter Look-up'!$J:$J,0)))</f>
        <v>#N/A</v>
      </c>
      <c r="X281" s="210">
        <f t="shared" si="42"/>
        <v>0</v>
      </c>
      <c r="AB281" s="211" t="str">
        <f t="shared" si="43"/>
        <v>TinPT Tinindo Inter Nusa</v>
      </c>
    </row>
    <row r="282" spans="1:28" s="210" customFormat="1" ht="27">
      <c r="A282" s="399" t="s">
        <v>16663</v>
      </c>
      <c r="B282" s="400" t="s">
        <v>1088</v>
      </c>
      <c r="C282" s="404" t="s">
        <v>16664</v>
      </c>
      <c r="D282" s="407" t="s">
        <v>16664</v>
      </c>
      <c r="E282" s="400" t="s">
        <v>1063</v>
      </c>
      <c r="F282" s="400" t="s">
        <v>16663</v>
      </c>
      <c r="G282" s="400" t="s">
        <v>12764</v>
      </c>
      <c r="H282" s="401">
        <v>0</v>
      </c>
      <c r="I282" s="402" t="s">
        <v>16665</v>
      </c>
      <c r="J282" s="402" t="s">
        <v>12398</v>
      </c>
      <c r="K282" s="405" t="s">
        <v>16666</v>
      </c>
      <c r="L282" s="405" t="s">
        <v>16667</v>
      </c>
      <c r="M282" s="405" t="s">
        <v>15968</v>
      </c>
      <c r="N282" s="405" t="s">
        <v>16470</v>
      </c>
      <c r="O282" s="405" t="s">
        <v>16186</v>
      </c>
      <c r="P282" s="403" t="s">
        <v>474</v>
      </c>
      <c r="Q282" s="406" t="s">
        <v>15902</v>
      </c>
      <c r="R282" s="166" t="str">
        <f ca="1">IF(ISERROR($V282),"",OFFSET('Smelter Look-up'!$C$4,$V282-4,0)&amp;"")</f>
        <v/>
      </c>
      <c r="S282" s="165" t="str">
        <f t="shared" ca="1" si="41"/>
        <v>ID</v>
      </c>
      <c r="T282" s="165" t="str">
        <f ca="1">IF(B282="","",IF(ISERROR(MATCH($J282,SorP!$B$1:$B$6261,0)),"",INDIRECT("'SorP'!$A$"&amp;MATCH($S282&amp;$J282,SorP!C:C,0))))</f>
        <v>ID-BB</v>
      </c>
      <c r="U282" s="185"/>
      <c r="V282" s="209" t="e">
        <f>IF(C282="",NA(),IF(OR(C282="Smelter not listed",C282="Smelter not yet identified"),MATCH($B282&amp;$D282,'Smelter Look-up'!$J:$J,0),MATCH($B282&amp;$C282,'Smelter Look-up'!$J:$J,0)))</f>
        <v>#N/A</v>
      </c>
      <c r="X282" s="210">
        <f t="shared" si="42"/>
        <v>0</v>
      </c>
      <c r="AB282" s="211" t="str">
        <f t="shared" si="43"/>
        <v>TinPT Tommy Utama</v>
      </c>
    </row>
    <row r="283" spans="1:28" s="210" customFormat="1" ht="67.5">
      <c r="A283" s="399" t="s">
        <v>752</v>
      </c>
      <c r="B283" s="400" t="s">
        <v>1088</v>
      </c>
      <c r="C283" s="404" t="s">
        <v>751</v>
      </c>
      <c r="D283" s="407" t="s">
        <v>751</v>
      </c>
      <c r="E283" s="400" t="s">
        <v>2322</v>
      </c>
      <c r="F283" s="400" t="s">
        <v>752</v>
      </c>
      <c r="G283" s="400" t="s">
        <v>12764</v>
      </c>
      <c r="H283" s="401">
        <v>0</v>
      </c>
      <c r="I283" s="402" t="s">
        <v>13312</v>
      </c>
      <c r="J283" s="402" t="s">
        <v>1630</v>
      </c>
      <c r="K283" s="405" t="s">
        <v>16668</v>
      </c>
      <c r="L283" s="405" t="s">
        <v>16669</v>
      </c>
      <c r="M283" s="405" t="s">
        <v>16670</v>
      </c>
      <c r="N283" s="405" t="s">
        <v>16671</v>
      </c>
      <c r="O283" s="405" t="s">
        <v>16672</v>
      </c>
      <c r="P283" s="403" t="s">
        <v>474</v>
      </c>
      <c r="Q283" s="406" t="s">
        <v>15902</v>
      </c>
      <c r="R283" s="166" t="str">
        <f ca="1">IF(ISERROR($V283),"",OFFSET('Smelter Look-up'!$C$4,$V283-4,0)&amp;"")</f>
        <v>Rui Da Hung</v>
      </c>
      <c r="S283" s="165" t="str">
        <f t="shared" ca="1" si="41"/>
        <v>TW</v>
      </c>
      <c r="T283" s="165" t="str">
        <f ca="1">IF(B283="","",IF(ISERROR(MATCH($J283,SorP!$B$1:$B$6261,0)),"",INDIRECT("'SorP'!$A$"&amp;MATCH($S283&amp;$J283,SorP!C:C,0))))</f>
        <v>TW-TAO</v>
      </c>
      <c r="U283" s="185"/>
      <c r="V283" s="209">
        <f>IF(C283="",NA(),IF(OR(C283="Smelter not listed",C283="Smelter not yet identified"),MATCH($B283&amp;$D283,'Smelter Look-up'!$J:$J,0),MATCH($B283&amp;$C283,'Smelter Look-up'!$J:$J,0)))</f>
        <v>537</v>
      </c>
      <c r="X283" s="210">
        <f t="shared" si="42"/>
        <v>0</v>
      </c>
      <c r="AB283" s="211" t="str">
        <f t="shared" si="43"/>
        <v>TinRui Da Hung</v>
      </c>
    </row>
    <row r="284" spans="1:28" s="210" customFormat="1" ht="27">
      <c r="A284" s="399" t="s">
        <v>16673</v>
      </c>
      <c r="B284" s="400" t="s">
        <v>1088</v>
      </c>
      <c r="C284" s="404" t="s">
        <v>1760</v>
      </c>
      <c r="D284" s="407" t="s">
        <v>16158</v>
      </c>
      <c r="E284" s="400" t="s">
        <v>1058</v>
      </c>
      <c r="F284" s="400" t="s">
        <v>16673</v>
      </c>
      <c r="G284" s="400" t="s">
        <v>12764</v>
      </c>
      <c r="H284" s="401"/>
      <c r="I284" s="402"/>
      <c r="J284" s="402"/>
      <c r="K284" s="405"/>
      <c r="L284" s="405"/>
      <c r="M284" s="405"/>
      <c r="N284" s="405"/>
      <c r="O284" s="405"/>
      <c r="P284" s="403"/>
      <c r="Q284" s="406"/>
      <c r="R284" s="166" t="str">
        <f ca="1">IF(ISERROR($V284),"",OFFSET('Smelter Look-up'!$C$4,$V284-4,0)&amp;"")</f>
        <v/>
      </c>
      <c r="S284" s="165" t="str">
        <f t="shared" ca="1" si="41"/>
        <v>CN</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si="42"/>
        <v>0</v>
      </c>
      <c r="AB284" s="211" t="str">
        <f t="shared" si="43"/>
        <v>TinSmelter not listed</v>
      </c>
    </row>
    <row r="285" spans="1:28" s="210" customFormat="1" ht="20">
      <c r="A285" s="399" t="s">
        <v>16674</v>
      </c>
      <c r="B285" s="400" t="s">
        <v>1088</v>
      </c>
      <c r="C285" s="404" t="s">
        <v>1760</v>
      </c>
      <c r="D285" s="407" t="s">
        <v>16675</v>
      </c>
      <c r="E285" s="400" t="s">
        <v>1058</v>
      </c>
      <c r="F285" s="400" t="s">
        <v>16674</v>
      </c>
      <c r="G285" s="400" t="s">
        <v>12764</v>
      </c>
      <c r="H285" s="401"/>
      <c r="I285" s="402"/>
      <c r="J285" s="402"/>
      <c r="K285" s="405"/>
      <c r="L285" s="405"/>
      <c r="M285" s="405"/>
      <c r="N285" s="405"/>
      <c r="O285" s="405"/>
      <c r="P285" s="403"/>
      <c r="Q285" s="406"/>
      <c r="R285" s="166" t="str">
        <f ca="1">IF(ISERROR($V285),"",OFFSET('Smelter Look-up'!$C$4,$V285-4,0)&amp;"")</f>
        <v/>
      </c>
      <c r="S285" s="165" t="str">
        <f t="shared" ca="1" si="41"/>
        <v>CN</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si="42"/>
        <v>0</v>
      </c>
      <c r="AB285" s="211" t="str">
        <f t="shared" si="43"/>
        <v>TinSmelter not listed</v>
      </c>
    </row>
    <row r="286" spans="1:28" s="210" customFormat="1" ht="27">
      <c r="A286" s="399" t="s">
        <v>16676</v>
      </c>
      <c r="B286" s="400" t="s">
        <v>1088</v>
      </c>
      <c r="C286" s="404" t="s">
        <v>1760</v>
      </c>
      <c r="D286" s="407" t="s">
        <v>16677</v>
      </c>
      <c r="E286" s="400" t="s">
        <v>1058</v>
      </c>
      <c r="F286" s="400" t="s">
        <v>16676</v>
      </c>
      <c r="G286" s="400" t="s">
        <v>12764</v>
      </c>
      <c r="H286" s="401"/>
      <c r="I286" s="402"/>
      <c r="J286" s="402"/>
      <c r="K286" s="405"/>
      <c r="L286" s="405"/>
      <c r="M286" s="405"/>
      <c r="N286" s="405"/>
      <c r="O286" s="405"/>
      <c r="P286" s="403"/>
      <c r="Q286" s="406"/>
      <c r="R286" s="166" t="str">
        <f ca="1">IF(ISERROR($V286),"",OFFSET('Smelter Look-up'!$C$4,$V286-4,0)&amp;"")</f>
        <v/>
      </c>
      <c r="S286" s="165" t="str">
        <f t="shared" ca="1" si="41"/>
        <v>CN</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si="42"/>
        <v>0</v>
      </c>
      <c r="AB286" s="211" t="str">
        <f t="shared" si="43"/>
        <v>TinSmelter not listed</v>
      </c>
    </row>
    <row r="287" spans="1:28" s="210" customFormat="1" ht="27">
      <c r="A287" s="399" t="s">
        <v>16678</v>
      </c>
      <c r="B287" s="400" t="s">
        <v>1088</v>
      </c>
      <c r="C287" s="404" t="s">
        <v>1760</v>
      </c>
      <c r="D287" s="407" t="s">
        <v>16679</v>
      </c>
      <c r="E287" s="400" t="s">
        <v>1058</v>
      </c>
      <c r="F287" s="400" t="s">
        <v>16678</v>
      </c>
      <c r="G287" s="400" t="s">
        <v>12764</v>
      </c>
      <c r="H287" s="401"/>
      <c r="I287" s="402"/>
      <c r="J287" s="402"/>
      <c r="K287" s="405"/>
      <c r="L287" s="405"/>
      <c r="M287" s="405"/>
      <c r="N287" s="405"/>
      <c r="O287" s="405"/>
      <c r="P287" s="403"/>
      <c r="Q287" s="406"/>
      <c r="R287" s="166" t="str">
        <f ca="1">IF(ISERROR($V287),"",OFFSET('Smelter Look-up'!$C$4,$V287-4,0)&amp;"")</f>
        <v/>
      </c>
      <c r="S287" s="165" t="str">
        <f t="shared" ca="1" si="41"/>
        <v>CN</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si="42"/>
        <v>0</v>
      </c>
      <c r="AB287" s="211" t="str">
        <f t="shared" si="43"/>
        <v>TinSmelter not listed</v>
      </c>
    </row>
    <row r="288" spans="1:28" s="210" customFormat="1" ht="216">
      <c r="A288" s="399" t="s">
        <v>16680</v>
      </c>
      <c r="B288" s="400" t="s">
        <v>1088</v>
      </c>
      <c r="C288" s="404" t="s">
        <v>16681</v>
      </c>
      <c r="D288" s="407"/>
      <c r="E288" s="400" t="s">
        <v>1054</v>
      </c>
      <c r="F288" s="400" t="s">
        <v>16680</v>
      </c>
      <c r="G288" s="400" t="s">
        <v>12764</v>
      </c>
      <c r="H288" s="401" t="s">
        <v>16682</v>
      </c>
      <c r="I288" s="402" t="s">
        <v>16683</v>
      </c>
      <c r="J288" s="402" t="s">
        <v>2400</v>
      </c>
      <c r="K288" s="405"/>
      <c r="L288" s="405"/>
      <c r="M288" s="405"/>
      <c r="N288" s="405"/>
      <c r="O288" s="405" t="s">
        <v>16684</v>
      </c>
      <c r="P288" s="403"/>
      <c r="Q288" s="406">
        <v>0</v>
      </c>
      <c r="R288" s="166" t="str">
        <f ca="1">IF(ISERROR($V288),"",OFFSET('Smelter Look-up'!$C$4,$V288-4,0)&amp;"")</f>
        <v/>
      </c>
      <c r="S288" s="165" t="str">
        <f t="shared" ca="1" si="41"/>
        <v>BR</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si="42"/>
        <v>0</v>
      </c>
      <c r="AB288" s="211" t="str">
        <f t="shared" si="43"/>
        <v>TinSoft Metais Ltda.</v>
      </c>
    </row>
    <row r="289" spans="1:28" s="210" customFormat="1" ht="27">
      <c r="A289" s="399" t="s">
        <v>16685</v>
      </c>
      <c r="B289" s="400" t="s">
        <v>1088</v>
      </c>
      <c r="C289" s="404" t="s">
        <v>1760</v>
      </c>
      <c r="D289" s="407" t="s">
        <v>16686</v>
      </c>
      <c r="E289" s="400" t="s">
        <v>1058</v>
      </c>
      <c r="F289" s="400" t="s">
        <v>16685</v>
      </c>
      <c r="G289" s="400" t="s">
        <v>12764</v>
      </c>
      <c r="H289" s="401"/>
      <c r="I289" s="402"/>
      <c r="J289" s="402"/>
      <c r="K289" s="405"/>
      <c r="L289" s="405"/>
      <c r="M289" s="405"/>
      <c r="N289" s="405"/>
      <c r="O289" s="405"/>
      <c r="P289" s="403"/>
      <c r="Q289" s="406"/>
      <c r="R289" s="166" t="str">
        <f ca="1">IF(ISERROR($V289),"",OFFSET('Smelter Look-up'!$C$4,$V289-4,0)&amp;"")</f>
        <v/>
      </c>
      <c r="S289" s="165" t="str">
        <f t="shared" ca="1" si="41"/>
        <v>CN</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si="42"/>
        <v>0</v>
      </c>
      <c r="AB289" s="211" t="str">
        <f t="shared" si="43"/>
        <v>TinSmelter not listed</v>
      </c>
    </row>
    <row r="290" spans="1:28" s="210" customFormat="1" ht="20">
      <c r="A290" s="399" t="s">
        <v>16687</v>
      </c>
      <c r="B290" s="400" t="s">
        <v>1088</v>
      </c>
      <c r="C290" s="404" t="s">
        <v>1760</v>
      </c>
      <c r="D290" s="407" t="s">
        <v>16688</v>
      </c>
      <c r="E290" s="400" t="s">
        <v>15989</v>
      </c>
      <c r="F290" s="400" t="s">
        <v>16687</v>
      </c>
      <c r="G290" s="400" t="s">
        <v>12764</v>
      </c>
      <c r="H290" s="401"/>
      <c r="I290" s="402"/>
      <c r="J290" s="402"/>
      <c r="K290" s="405"/>
      <c r="L290" s="405"/>
      <c r="M290" s="405"/>
      <c r="N290" s="405"/>
      <c r="O290" s="405"/>
      <c r="P290" s="403"/>
      <c r="Q290" s="406"/>
      <c r="R290" s="166" t="str">
        <f ca="1">IF(ISERROR($V290),"",OFFSET('Smelter Look-up'!$C$4,$V290-4,0)&amp;"")</f>
        <v/>
      </c>
      <c r="S290" s="165" t="str">
        <f t="shared" ca="1" si="41"/>
        <v>Unknown</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si="42"/>
        <v>0</v>
      </c>
      <c r="AB290" s="211" t="str">
        <f t="shared" si="43"/>
        <v>TinSmelter not listed</v>
      </c>
    </row>
    <row r="291" spans="1:28" s="210" customFormat="1" ht="20">
      <c r="A291" s="399" t="s">
        <v>16689</v>
      </c>
      <c r="B291" s="400" t="s">
        <v>1088</v>
      </c>
      <c r="C291" s="404" t="s">
        <v>1760</v>
      </c>
      <c r="D291" s="407" t="s">
        <v>16690</v>
      </c>
      <c r="E291" s="400" t="s">
        <v>15989</v>
      </c>
      <c r="F291" s="400" t="s">
        <v>16689</v>
      </c>
      <c r="G291" s="400" t="s">
        <v>12764</v>
      </c>
      <c r="H291" s="401"/>
      <c r="I291" s="402"/>
      <c r="J291" s="402"/>
      <c r="K291" s="405"/>
      <c r="L291" s="405"/>
      <c r="M291" s="405"/>
      <c r="N291" s="405"/>
      <c r="O291" s="405"/>
      <c r="P291" s="403"/>
      <c r="Q291" s="406"/>
      <c r="R291" s="166" t="str">
        <f ca="1">IF(ISERROR($V291),"",OFFSET('Smelter Look-up'!$C$4,$V291-4,0)&amp;"")</f>
        <v/>
      </c>
      <c r="S291" s="165" t="str">
        <f t="shared" ca="1" si="41"/>
        <v>Unknown</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si="42"/>
        <v>0</v>
      </c>
      <c r="AB291" s="211" t="str">
        <f t="shared" si="43"/>
        <v>TinSmelter not listed</v>
      </c>
    </row>
    <row r="292" spans="1:28" s="210" customFormat="1" ht="20">
      <c r="A292" s="399" t="s">
        <v>16691</v>
      </c>
      <c r="B292" s="400" t="s">
        <v>1088</v>
      </c>
      <c r="C292" s="404" t="s">
        <v>1760</v>
      </c>
      <c r="D292" s="407" t="s">
        <v>16692</v>
      </c>
      <c r="E292" s="400" t="s">
        <v>15989</v>
      </c>
      <c r="F292" s="400" t="s">
        <v>16691</v>
      </c>
      <c r="G292" s="400" t="s">
        <v>12764</v>
      </c>
      <c r="H292" s="401"/>
      <c r="I292" s="402"/>
      <c r="J292" s="402"/>
      <c r="K292" s="405"/>
      <c r="L292" s="405"/>
      <c r="M292" s="405"/>
      <c r="N292" s="405"/>
      <c r="O292" s="405"/>
      <c r="P292" s="403"/>
      <c r="Q292" s="406"/>
      <c r="R292" s="166" t="str">
        <f ca="1">IF(ISERROR($V292),"",OFFSET('Smelter Look-up'!$C$4,$V292-4,0)&amp;"")</f>
        <v/>
      </c>
      <c r="S292" s="165" t="str">
        <f t="shared" ca="1" si="41"/>
        <v>Unknown</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si="42"/>
        <v>0</v>
      </c>
      <c r="AB292" s="211" t="str">
        <f t="shared" si="43"/>
        <v>TinSmelter not listed</v>
      </c>
    </row>
    <row r="293" spans="1:28" s="210" customFormat="1" ht="256.5">
      <c r="A293" s="399" t="s">
        <v>753</v>
      </c>
      <c r="B293" s="400" t="s">
        <v>1088</v>
      </c>
      <c r="C293" s="404" t="s">
        <v>989</v>
      </c>
      <c r="D293" s="407" t="s">
        <v>989</v>
      </c>
      <c r="E293" s="400" t="s">
        <v>848</v>
      </c>
      <c r="F293" s="400" t="s">
        <v>753</v>
      </c>
      <c r="G293" s="400" t="s">
        <v>12764</v>
      </c>
      <c r="H293" s="401">
        <v>0</v>
      </c>
      <c r="I293" s="402" t="s">
        <v>1711</v>
      </c>
      <c r="J293" s="402" t="s">
        <v>1712</v>
      </c>
      <c r="K293" s="405" t="s">
        <v>16693</v>
      </c>
      <c r="L293" s="405" t="s">
        <v>16694</v>
      </c>
      <c r="M293" s="405" t="s">
        <v>16695</v>
      </c>
      <c r="N293" s="405" t="s">
        <v>16696</v>
      </c>
      <c r="O293" s="405" t="s">
        <v>16697</v>
      </c>
      <c r="P293" s="403" t="s">
        <v>474</v>
      </c>
      <c r="Q293" s="406" t="s">
        <v>16555</v>
      </c>
      <c r="R293" s="166" t="str">
        <f ca="1">IF(ISERROR($V293),"",OFFSET('Smelter Look-up'!$C$4,$V293-4,0)&amp;"")</f>
        <v>Thaisarco</v>
      </c>
      <c r="S293" s="165" t="str">
        <f t="shared" ca="1" si="41"/>
        <v>TH</v>
      </c>
      <c r="T293" s="165" t="str">
        <f ca="1">IF(B293="","",IF(ISERROR(MATCH($J293,SorP!$B$1:$B$6261,0)),"",INDIRECT("'SorP'!$A$"&amp;MATCH($S293&amp;$J293,SorP!C:C,0))))</f>
        <v>TH-83</v>
      </c>
      <c r="U293" s="185"/>
      <c r="V293" s="209">
        <f>IF(C293="",NA(),IF(OR(C293="Smelter not listed",C293="Smelter not yet identified"),MATCH($B293&amp;$D293,'Smelter Look-up'!$J:$J,0),MATCH($B293&amp;$C293,'Smelter Look-up'!$J:$J,0)))</f>
        <v>543</v>
      </c>
      <c r="X293" s="210">
        <f t="shared" si="42"/>
        <v>0</v>
      </c>
      <c r="AB293" s="211" t="str">
        <f t="shared" si="43"/>
        <v>TinThaisarco</v>
      </c>
    </row>
    <row r="294" spans="1:28" s="210" customFormat="1" ht="67.5">
      <c r="A294" s="399" t="s">
        <v>1715</v>
      </c>
      <c r="B294" s="400" t="s">
        <v>1088</v>
      </c>
      <c r="C294" s="404" t="s">
        <v>1714</v>
      </c>
      <c r="D294" s="407" t="s">
        <v>1714</v>
      </c>
      <c r="E294" s="400" t="s">
        <v>15984</v>
      </c>
      <c r="F294" s="400" t="s">
        <v>1715</v>
      </c>
      <c r="G294" s="400" t="s">
        <v>12764</v>
      </c>
      <c r="H294" s="401" t="s">
        <v>16698</v>
      </c>
      <c r="I294" s="402" t="s">
        <v>2336</v>
      </c>
      <c r="J294" s="402" t="s">
        <v>13126</v>
      </c>
      <c r="K294" s="405" t="s">
        <v>16699</v>
      </c>
      <c r="L294" s="405" t="s">
        <v>16700</v>
      </c>
      <c r="M294" s="405" t="s">
        <v>15954</v>
      </c>
      <c r="N294" s="405" t="s">
        <v>15894</v>
      </c>
      <c r="O294" s="405" t="s">
        <v>16701</v>
      </c>
      <c r="P294" s="403" t="s">
        <v>474</v>
      </c>
      <c r="Q294" s="406" t="s">
        <v>15902</v>
      </c>
      <c r="R294" s="166" t="str">
        <f ca="1">IF(ISERROR($V294),"",OFFSET('Smelter Look-up'!$C$4,$V294-4,0)&amp;"")</f>
        <v>Gejiu Yunxin Nonferrous Electrolysis Co., Ltd.</v>
      </c>
      <c r="S294" s="165" t="str">
        <f t="shared" ca="1" si="41"/>
        <v>CN</v>
      </c>
      <c r="T294" s="165" t="str">
        <f ca="1">IF(B294="","",IF(ISERROR(MATCH($J294,SorP!$B$1:$B$6261,0)),"",INDIRECT("'SorP'!$A$"&amp;MATCH($S294&amp;$J294,SorP!C:C,0))))</f>
        <v>CN-YN</v>
      </c>
      <c r="U294" s="185"/>
      <c r="V294" s="209">
        <f>IF(C294="",NA(),IF(OR(C294="Smelter not listed",C294="Smelter not yet identified"),MATCH($B294&amp;$D294,'Smelter Look-up'!$J:$J,0),MATCH($B294&amp;$C294,'Smelter Look-up'!$J:$J,0)))</f>
        <v>469</v>
      </c>
      <c r="X294" s="210">
        <f t="shared" si="42"/>
        <v>0</v>
      </c>
      <c r="AB294" s="211" t="str">
        <f t="shared" si="43"/>
        <v>TinGejiu Yunxin Nonferrous Electrolysis Co., Ltd.</v>
      </c>
    </row>
    <row r="295" spans="1:28" s="210" customFormat="1" ht="27">
      <c r="A295" s="399" t="s">
        <v>16702</v>
      </c>
      <c r="B295" s="400" t="s">
        <v>1088</v>
      </c>
      <c r="C295" s="404" t="s">
        <v>1760</v>
      </c>
      <c r="D295" s="407" t="s">
        <v>16703</v>
      </c>
      <c r="E295" s="400" t="s">
        <v>15989</v>
      </c>
      <c r="F295" s="400" t="s">
        <v>16702</v>
      </c>
      <c r="G295" s="400" t="s">
        <v>15990</v>
      </c>
      <c r="H295" s="401"/>
      <c r="I295" s="402"/>
      <c r="J295" s="402"/>
      <c r="K295" s="405"/>
      <c r="L295" s="405"/>
      <c r="M295" s="405"/>
      <c r="N295" s="405"/>
      <c r="O295" s="405"/>
      <c r="P295" s="403"/>
      <c r="Q295" s="406"/>
      <c r="R295" s="166" t="str">
        <f ca="1">IF(ISERROR($V295),"",OFFSET('Smelter Look-up'!$C$4,$V295-4,0)&amp;"")</f>
        <v/>
      </c>
      <c r="S295" s="165" t="str">
        <f t="shared" ca="1" si="41"/>
        <v>Unknown</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si="42"/>
        <v>0</v>
      </c>
      <c r="AB295" s="211" t="str">
        <f t="shared" si="43"/>
        <v>TinSmelter not listed</v>
      </c>
    </row>
    <row r="296" spans="1:28" s="210" customFormat="1" ht="20">
      <c r="A296" s="399" t="s">
        <v>16704</v>
      </c>
      <c r="B296" s="400" t="s">
        <v>1088</v>
      </c>
      <c r="C296" s="404" t="s">
        <v>1760</v>
      </c>
      <c r="D296" s="407" t="s">
        <v>16705</v>
      </c>
      <c r="E296" s="400" t="s">
        <v>1058</v>
      </c>
      <c r="F296" s="400" t="s">
        <v>16704</v>
      </c>
      <c r="G296" s="400" t="s">
        <v>12764</v>
      </c>
      <c r="H296" s="401"/>
      <c r="I296" s="402"/>
      <c r="J296" s="402"/>
      <c r="K296" s="405"/>
      <c r="L296" s="405"/>
      <c r="M296" s="405"/>
      <c r="N296" s="405"/>
      <c r="O296" s="405"/>
      <c r="P296" s="403"/>
      <c r="Q296" s="406"/>
      <c r="R296" s="166" t="str">
        <f ca="1">IF(ISERROR($V296),"",OFFSET('Smelter Look-up'!$C$4,$V296-4,0)&amp;"")</f>
        <v/>
      </c>
      <c r="S296" s="165" t="str">
        <f t="shared" ca="1" si="41"/>
        <v>CN</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si="42"/>
        <v>0</v>
      </c>
      <c r="AB296" s="211" t="str">
        <f t="shared" si="43"/>
        <v>TinSmelter not listed</v>
      </c>
    </row>
    <row r="297" spans="1:28" s="210" customFormat="1" ht="20">
      <c r="A297" s="399" t="s">
        <v>16706</v>
      </c>
      <c r="B297" s="400" t="s">
        <v>1088</v>
      </c>
      <c r="C297" s="404" t="s">
        <v>1760</v>
      </c>
      <c r="D297" s="407" t="s">
        <v>16707</v>
      </c>
      <c r="E297" s="400" t="s">
        <v>15989</v>
      </c>
      <c r="F297" s="400" t="s">
        <v>16706</v>
      </c>
      <c r="G297" s="400" t="s">
        <v>15990</v>
      </c>
      <c r="H297" s="401"/>
      <c r="I297" s="402"/>
      <c r="J297" s="402"/>
      <c r="K297" s="405"/>
      <c r="L297" s="405"/>
      <c r="M297" s="405"/>
      <c r="N297" s="405"/>
      <c r="O297" s="405"/>
      <c r="P297" s="403"/>
      <c r="Q297" s="406"/>
      <c r="R297" s="166" t="str">
        <f ca="1">IF(ISERROR($V297),"",OFFSET('Smelter Look-up'!$C$4,$V297-4,0)&amp;"")</f>
        <v/>
      </c>
      <c r="S297" s="165" t="str">
        <f t="shared" ca="1" si="41"/>
        <v>Unknown</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si="42"/>
        <v>0</v>
      </c>
      <c r="AB297" s="211" t="str">
        <f t="shared" si="43"/>
        <v>TinSmelter not listed</v>
      </c>
    </row>
    <row r="298" spans="1:28" s="210" customFormat="1" ht="27">
      <c r="A298" s="399" t="s">
        <v>16708</v>
      </c>
      <c r="B298" s="400" t="s">
        <v>1088</v>
      </c>
      <c r="C298" s="404" t="s">
        <v>1760</v>
      </c>
      <c r="D298" s="407" t="s">
        <v>16709</v>
      </c>
      <c r="E298" s="400" t="s">
        <v>1058</v>
      </c>
      <c r="F298" s="400" t="s">
        <v>16708</v>
      </c>
      <c r="G298" s="400" t="s">
        <v>12764</v>
      </c>
      <c r="H298" s="401"/>
      <c r="I298" s="402"/>
      <c r="J298" s="402"/>
      <c r="K298" s="405"/>
      <c r="L298" s="405"/>
      <c r="M298" s="405"/>
      <c r="N298" s="405"/>
      <c r="O298" s="405"/>
      <c r="P298" s="403"/>
      <c r="Q298" s="406"/>
      <c r="R298" s="166" t="str">
        <f ca="1">IF(ISERROR($V298),"",OFFSET('Smelter Look-up'!$C$4,$V298-4,0)&amp;"")</f>
        <v/>
      </c>
      <c r="S298" s="165" t="str">
        <f t="shared" ca="1" si="41"/>
        <v>CN</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si="42"/>
        <v>0</v>
      </c>
      <c r="AB298" s="211" t="str">
        <f t="shared" si="43"/>
        <v>TinSmelter not listed</v>
      </c>
    </row>
    <row r="299" spans="1:28" s="210" customFormat="1" ht="20">
      <c r="A299" s="399" t="s">
        <v>14536</v>
      </c>
      <c r="B299" s="400" t="s">
        <v>1088</v>
      </c>
      <c r="C299" s="404" t="s">
        <v>14535</v>
      </c>
      <c r="D299" s="407"/>
      <c r="E299" s="400" t="s">
        <v>852</v>
      </c>
      <c r="F299" s="400" t="s">
        <v>14536</v>
      </c>
      <c r="G299" s="400" t="s">
        <v>12764</v>
      </c>
      <c r="H299" s="401">
        <v>0</v>
      </c>
      <c r="I299" s="402" t="s">
        <v>14556</v>
      </c>
      <c r="J299" s="402" t="s">
        <v>11729</v>
      </c>
      <c r="K299" s="405"/>
      <c r="L299" s="405"/>
      <c r="M299" s="405"/>
      <c r="N299" s="405"/>
      <c r="O299" s="405" t="s">
        <v>16264</v>
      </c>
      <c r="P299" s="403"/>
      <c r="Q299" s="406" t="s">
        <v>15935</v>
      </c>
      <c r="R299" s="166" t="str">
        <f ca="1">IF(ISERROR($V299),"",OFFSET('Smelter Look-up'!$C$4,$V299-4,0)&amp;"")</f>
        <v>VQB Mineral and Trading Group JSC</v>
      </c>
      <c r="S299" s="165" t="str">
        <f t="shared" ca="1" si="41"/>
        <v>VN</v>
      </c>
      <c r="T299" s="165" t="str">
        <f ca="1">IF(B299="","",IF(ISERROR(MATCH($J299,SorP!$B$1:$B$6261,0)),"",INDIRECT("'SorP'!$A$"&amp;MATCH($S299&amp;$J299,SorP!C:C,0))))</f>
        <v/>
      </c>
      <c r="U299" s="185"/>
      <c r="V299" s="209">
        <f>IF(C299="",NA(),IF(OR(C299="Smelter not listed",C299="Smelter not yet identified"),MATCH($B299&amp;$D299,'Smelter Look-up'!$J:$J,0),MATCH($B299&amp;$C299,'Smelter Look-up'!$J:$J,0)))</f>
        <v>550</v>
      </c>
      <c r="X299" s="210">
        <f t="shared" si="42"/>
        <v>0</v>
      </c>
      <c r="AB299" s="211" t="str">
        <f t="shared" si="43"/>
        <v>TinVQB Mineral and Trading Group JSC</v>
      </c>
    </row>
    <row r="300" spans="1:28" s="210" customFormat="1" ht="20">
      <c r="A300" s="399" t="s">
        <v>16710</v>
      </c>
      <c r="B300" s="400" t="s">
        <v>1088</v>
      </c>
      <c r="C300" s="404" t="s">
        <v>1760</v>
      </c>
      <c r="D300" s="407" t="s">
        <v>16711</v>
      </c>
      <c r="E300" s="400" t="s">
        <v>15989</v>
      </c>
      <c r="F300" s="400" t="s">
        <v>16710</v>
      </c>
      <c r="G300" s="400" t="s">
        <v>15990</v>
      </c>
      <c r="H300" s="401"/>
      <c r="I300" s="402"/>
      <c r="J300" s="402"/>
      <c r="K300" s="405"/>
      <c r="L300" s="405"/>
      <c r="M300" s="405"/>
      <c r="N300" s="405"/>
      <c r="O300" s="405"/>
      <c r="P300" s="403"/>
      <c r="Q300" s="406"/>
      <c r="R300" s="166" t="str">
        <f ca="1">IF(ISERROR($V300),"",OFFSET('Smelter Look-up'!$C$4,$V300-4,0)&amp;"")</f>
        <v/>
      </c>
      <c r="S300" s="165" t="str">
        <f t="shared" ca="1" si="41"/>
        <v>Unknown</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si="42"/>
        <v>0</v>
      </c>
      <c r="AB300" s="211" t="str">
        <f t="shared" si="43"/>
        <v>TinSmelter not listed</v>
      </c>
    </row>
    <row r="301" spans="1:28" s="210" customFormat="1" ht="189">
      <c r="A301" s="399" t="s">
        <v>754</v>
      </c>
      <c r="B301" s="400" t="s">
        <v>1088</v>
      </c>
      <c r="C301" s="404" t="s">
        <v>2422</v>
      </c>
      <c r="D301" s="407" t="s">
        <v>2422</v>
      </c>
      <c r="E301" s="400" t="s">
        <v>1054</v>
      </c>
      <c r="F301" s="400" t="s">
        <v>754</v>
      </c>
      <c r="G301" s="400" t="s">
        <v>12764</v>
      </c>
      <c r="H301" s="401">
        <v>0</v>
      </c>
      <c r="I301" s="402" t="s">
        <v>1685</v>
      </c>
      <c r="J301" s="402" t="s">
        <v>1689</v>
      </c>
      <c r="K301" s="405" t="s">
        <v>16712</v>
      </c>
      <c r="L301" s="405" t="s">
        <v>16713</v>
      </c>
      <c r="M301" s="405" t="s">
        <v>16714</v>
      </c>
      <c r="N301" s="405" t="s">
        <v>16715</v>
      </c>
      <c r="O301" s="405" t="s">
        <v>16716</v>
      </c>
      <c r="P301" s="403" t="s">
        <v>474</v>
      </c>
      <c r="Q301" s="406" t="s">
        <v>15902</v>
      </c>
      <c r="R301" s="166" t="str">
        <f ca="1">IF(ISERROR($V301),"",OFFSET('Smelter Look-up'!$C$4,$V301-4,0)&amp;"")</f>
        <v>White Solder Metalurgia e Mineracao Ltda.</v>
      </c>
      <c r="S301" s="165" t="str">
        <f t="shared" ca="1" si="41"/>
        <v>BR</v>
      </c>
      <c r="T301" s="165" t="str">
        <f ca="1">IF(B301="","",IF(ISERROR(MATCH($J301,SorP!$B$1:$B$6261,0)),"",INDIRECT("'SorP'!$A$"&amp;MATCH($S301&amp;$J301,SorP!C:C,0))))</f>
        <v>BR-RO</v>
      </c>
      <c r="U301" s="185"/>
      <c r="V301" s="209">
        <f>IF(C301="",NA(),IF(OR(C301="Smelter not listed",C301="Smelter not yet identified"),MATCH($B301&amp;$D301,'Smelter Look-up'!$J:$J,0),MATCH($B301&amp;$C301,'Smelter Look-up'!$J:$J,0)))</f>
        <v>551</v>
      </c>
      <c r="X301" s="210">
        <f t="shared" si="42"/>
        <v>0</v>
      </c>
      <c r="AB301" s="211" t="str">
        <f t="shared" si="43"/>
        <v>TinWhite Solder Metalurgia e Mineracao Ltda.</v>
      </c>
    </row>
    <row r="302" spans="1:28" s="210" customFormat="1" ht="20">
      <c r="A302" s="399" t="s">
        <v>16717</v>
      </c>
      <c r="B302" s="400" t="s">
        <v>1088</v>
      </c>
      <c r="C302" s="404" t="s">
        <v>1760</v>
      </c>
      <c r="D302" s="407" t="s">
        <v>16718</v>
      </c>
      <c r="E302" s="400" t="s">
        <v>1058</v>
      </c>
      <c r="F302" s="400" t="s">
        <v>16717</v>
      </c>
      <c r="G302" s="400" t="s">
        <v>12764</v>
      </c>
      <c r="H302" s="401"/>
      <c r="I302" s="402"/>
      <c r="J302" s="402"/>
      <c r="K302" s="405"/>
      <c r="L302" s="405"/>
      <c r="M302" s="405"/>
      <c r="N302" s="405"/>
      <c r="O302" s="405"/>
      <c r="P302" s="403"/>
      <c r="Q302" s="406"/>
      <c r="R302" s="166" t="str">
        <f ca="1">IF(ISERROR($V302),"",OFFSET('Smelter Look-up'!$C$4,$V302-4,0)&amp;"")</f>
        <v/>
      </c>
      <c r="S302" s="165" t="str">
        <f t="shared" ca="1" si="41"/>
        <v>CN</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si="42"/>
        <v>0</v>
      </c>
      <c r="AB302" s="211" t="str">
        <f t="shared" si="43"/>
        <v>TinSmelter not listed</v>
      </c>
    </row>
    <row r="303" spans="1:28" s="210" customFormat="1" ht="27">
      <c r="A303" s="399" t="s">
        <v>16719</v>
      </c>
      <c r="B303" s="400" t="s">
        <v>1088</v>
      </c>
      <c r="C303" s="404" t="s">
        <v>1760</v>
      </c>
      <c r="D303" s="407" t="s">
        <v>16720</v>
      </c>
      <c r="E303" s="400" t="s">
        <v>1058</v>
      </c>
      <c r="F303" s="400" t="s">
        <v>16719</v>
      </c>
      <c r="G303" s="400" t="s">
        <v>12764</v>
      </c>
      <c r="H303" s="401"/>
      <c r="I303" s="402"/>
      <c r="J303" s="402"/>
      <c r="K303" s="405"/>
      <c r="L303" s="405"/>
      <c r="M303" s="405"/>
      <c r="N303" s="405"/>
      <c r="O303" s="405"/>
      <c r="P303" s="403"/>
      <c r="Q303" s="406"/>
      <c r="R303" s="166" t="str">
        <f ca="1">IF(ISERROR($V303),"",OFFSET('Smelter Look-up'!$C$4,$V303-4,0)&amp;"")</f>
        <v/>
      </c>
      <c r="S303" s="165" t="str">
        <f t="shared" ca="1" si="41"/>
        <v>CN</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si="42"/>
        <v>0</v>
      </c>
      <c r="AB303" s="211" t="str">
        <f t="shared" si="43"/>
        <v>TinSmelter not listed</v>
      </c>
    </row>
    <row r="304" spans="1:28" s="210" customFormat="1" ht="20">
      <c r="A304" s="399" t="s">
        <v>16721</v>
      </c>
      <c r="B304" s="400" t="s">
        <v>1088</v>
      </c>
      <c r="C304" s="404" t="s">
        <v>1760</v>
      </c>
      <c r="D304" s="407" t="s">
        <v>16722</v>
      </c>
      <c r="E304" s="400" t="s">
        <v>1058</v>
      </c>
      <c r="F304" s="400" t="s">
        <v>16721</v>
      </c>
      <c r="G304" s="400" t="s">
        <v>12764</v>
      </c>
      <c r="H304" s="401"/>
      <c r="I304" s="402"/>
      <c r="J304" s="402"/>
      <c r="K304" s="405"/>
      <c r="L304" s="405"/>
      <c r="M304" s="405"/>
      <c r="N304" s="405"/>
      <c r="O304" s="405"/>
      <c r="P304" s="403"/>
      <c r="Q304" s="406"/>
      <c r="R304" s="166" t="str">
        <f ca="1">IF(ISERROR($V304),"",OFFSET('Smelter Look-up'!$C$4,$V304-4,0)&amp;"")</f>
        <v/>
      </c>
      <c r="S304" s="165" t="str">
        <f t="shared" ca="1" si="41"/>
        <v>CN</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si="42"/>
        <v>0</v>
      </c>
      <c r="AB304" s="211" t="str">
        <f t="shared" si="43"/>
        <v>TinSmelter not listed</v>
      </c>
    </row>
    <row r="305" spans="1:28" s="210" customFormat="1" ht="20">
      <c r="A305" s="399" t="s">
        <v>16723</v>
      </c>
      <c r="B305" s="400" t="s">
        <v>1088</v>
      </c>
      <c r="C305" s="404" t="s">
        <v>1760</v>
      </c>
      <c r="D305" s="407" t="s">
        <v>16724</v>
      </c>
      <c r="E305" s="400" t="s">
        <v>1058</v>
      </c>
      <c r="F305" s="400" t="s">
        <v>16723</v>
      </c>
      <c r="G305" s="400" t="s">
        <v>12764</v>
      </c>
      <c r="H305" s="401"/>
      <c r="I305" s="402"/>
      <c r="J305" s="402"/>
      <c r="K305" s="405"/>
      <c r="L305" s="405"/>
      <c r="M305" s="405"/>
      <c r="N305" s="405"/>
      <c r="O305" s="405"/>
      <c r="P305" s="403"/>
      <c r="Q305" s="406"/>
      <c r="R305" s="166" t="str">
        <f ca="1">IF(ISERROR($V305),"",OFFSET('Smelter Look-up'!$C$4,$V305-4,0)&amp;"")</f>
        <v/>
      </c>
      <c r="S305" s="165" t="str">
        <f t="shared" ca="1" si="41"/>
        <v>CN</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si="42"/>
        <v>0</v>
      </c>
      <c r="AB305" s="211" t="str">
        <f t="shared" si="43"/>
        <v>TinSmelter not listed</v>
      </c>
    </row>
    <row r="306" spans="1:28" s="210" customFormat="1" ht="20">
      <c r="A306" s="399" t="s">
        <v>16725</v>
      </c>
      <c r="B306" s="400" t="s">
        <v>1088</v>
      </c>
      <c r="C306" s="404" t="s">
        <v>1760</v>
      </c>
      <c r="D306" s="407" t="s">
        <v>16726</v>
      </c>
      <c r="E306" s="400" t="s">
        <v>15989</v>
      </c>
      <c r="F306" s="400" t="s">
        <v>16725</v>
      </c>
      <c r="G306" s="400" t="s">
        <v>15990</v>
      </c>
      <c r="H306" s="401"/>
      <c r="I306" s="402"/>
      <c r="J306" s="402"/>
      <c r="K306" s="405"/>
      <c r="L306" s="405"/>
      <c r="M306" s="405"/>
      <c r="N306" s="405"/>
      <c r="O306" s="405"/>
      <c r="P306" s="403"/>
      <c r="Q306" s="406"/>
      <c r="R306" s="166" t="str">
        <f ca="1">IF(ISERROR($V306),"",OFFSET('Smelter Look-up'!$C$4,$V306-4,0)&amp;"")</f>
        <v/>
      </c>
      <c r="S306" s="165" t="str">
        <f t="shared" ca="1" si="41"/>
        <v>Unknown</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si="42"/>
        <v>0</v>
      </c>
      <c r="AB306" s="211" t="str">
        <f t="shared" si="43"/>
        <v>TinSmelter not listed</v>
      </c>
    </row>
    <row r="307" spans="1:28" s="210" customFormat="1" ht="20">
      <c r="A307" s="399" t="s">
        <v>16727</v>
      </c>
      <c r="B307" s="400" t="s">
        <v>1088</v>
      </c>
      <c r="C307" s="404" t="s">
        <v>1760</v>
      </c>
      <c r="D307" s="407" t="s">
        <v>16728</v>
      </c>
      <c r="E307" s="400" t="s">
        <v>1058</v>
      </c>
      <c r="F307" s="400" t="s">
        <v>16727</v>
      </c>
      <c r="G307" s="400" t="s">
        <v>12764</v>
      </c>
      <c r="H307" s="401"/>
      <c r="I307" s="402"/>
      <c r="J307" s="402"/>
      <c r="K307" s="405"/>
      <c r="L307" s="405"/>
      <c r="M307" s="405"/>
      <c r="N307" s="405"/>
      <c r="O307" s="405"/>
      <c r="P307" s="403"/>
      <c r="Q307" s="406"/>
      <c r="R307" s="166" t="str">
        <f ca="1">IF(ISERROR($V307),"",OFFSET('Smelter Look-up'!$C$4,$V307-4,0)&amp;"")</f>
        <v/>
      </c>
      <c r="S307" s="165" t="str">
        <f t="shared" ca="1" si="41"/>
        <v>CN</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si="42"/>
        <v>0</v>
      </c>
      <c r="AB307" s="211" t="str">
        <f t="shared" si="43"/>
        <v>TinSmelter not listed</v>
      </c>
    </row>
    <row r="308" spans="1:28" s="210" customFormat="1" ht="27">
      <c r="A308" s="399" t="s">
        <v>755</v>
      </c>
      <c r="B308" s="400" t="s">
        <v>1088</v>
      </c>
      <c r="C308" s="404" t="s">
        <v>2073</v>
      </c>
      <c r="D308" s="407" t="s">
        <v>2073</v>
      </c>
      <c r="E308" s="400" t="s">
        <v>1058</v>
      </c>
      <c r="F308" s="400" t="s">
        <v>755</v>
      </c>
      <c r="G308" s="400" t="s">
        <v>12764</v>
      </c>
      <c r="H308" s="401" t="s">
        <v>16729</v>
      </c>
      <c r="I308" s="402" t="s">
        <v>16730</v>
      </c>
      <c r="J308" s="402" t="s">
        <v>16731</v>
      </c>
      <c r="K308" s="405" t="s">
        <v>16732</v>
      </c>
      <c r="L308" s="405" t="s">
        <v>16733</v>
      </c>
      <c r="M308" s="405" t="s">
        <v>15918</v>
      </c>
      <c r="N308" s="405" t="s">
        <v>2073</v>
      </c>
      <c r="O308" s="405" t="s">
        <v>1058</v>
      </c>
      <c r="P308" s="403" t="s">
        <v>474</v>
      </c>
      <c r="Q308" s="406" t="s">
        <v>15902</v>
      </c>
      <c r="R308" s="166" t="str">
        <f ca="1">IF(ISERROR($V308),"",OFFSET('Smelter Look-up'!$C$4,$V308-4,0)&amp;"")</f>
        <v>Yunnan Chengfeng Non-ferrous Metals Co., Ltd.</v>
      </c>
      <c r="S308" s="165" t="str">
        <f t="shared" ca="1" si="41"/>
        <v>CN</v>
      </c>
      <c r="T308" s="165" t="str">
        <f ca="1">IF(B308="","",IF(ISERROR(MATCH($J308,SorP!$B$1:$B$6261,0)),"",INDIRECT("'SorP'!$A$"&amp;MATCH($S308&amp;$J308,SorP!C:C,0))))</f>
        <v/>
      </c>
      <c r="U308" s="185"/>
      <c r="V308" s="209">
        <f>IF(C308="",NA(),IF(OR(C308="Smelter not listed",C308="Smelter not yet identified"),MATCH($B308&amp;$D308,'Smelter Look-up'!$J:$J,0),MATCH($B308&amp;$C308,'Smelter Look-up'!$J:$J,0)))</f>
        <v>560</v>
      </c>
      <c r="X308" s="210">
        <f t="shared" si="42"/>
        <v>0</v>
      </c>
      <c r="AB308" s="211" t="str">
        <f t="shared" si="43"/>
        <v>TinYunnan Chengfeng Non-ferrous Metals Co., Ltd.</v>
      </c>
    </row>
    <row r="309" spans="1:28" s="210" customFormat="1" ht="27">
      <c r="A309" s="399" t="s">
        <v>16734</v>
      </c>
      <c r="B309" s="400" t="s">
        <v>1088</v>
      </c>
      <c r="C309" s="404" t="s">
        <v>1760</v>
      </c>
      <c r="D309" s="407" t="s">
        <v>16735</v>
      </c>
      <c r="E309" s="400" t="s">
        <v>1058</v>
      </c>
      <c r="F309" s="400" t="s">
        <v>16734</v>
      </c>
      <c r="G309" s="400" t="s">
        <v>12764</v>
      </c>
      <c r="H309" s="401"/>
      <c r="I309" s="402"/>
      <c r="J309" s="402"/>
      <c r="K309" s="405"/>
      <c r="L309" s="405"/>
      <c r="M309" s="405"/>
      <c r="N309" s="405"/>
      <c r="O309" s="405"/>
      <c r="P309" s="403"/>
      <c r="Q309" s="406"/>
      <c r="R309" s="166" t="str">
        <f ca="1">IF(ISERROR($V309),"",OFFSET('Smelter Look-up'!$C$4,$V309-4,0)&amp;"")</f>
        <v/>
      </c>
      <c r="S309" s="165" t="str">
        <f t="shared" ca="1" si="41"/>
        <v>CN</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si="42"/>
        <v>0</v>
      </c>
      <c r="AB309" s="211" t="str">
        <f t="shared" si="43"/>
        <v>TinSmelter not listed</v>
      </c>
    </row>
    <row r="310" spans="1:28" s="210" customFormat="1" ht="27">
      <c r="A310" s="399" t="s">
        <v>16736</v>
      </c>
      <c r="B310" s="400" t="s">
        <v>1088</v>
      </c>
      <c r="C310" s="404" t="s">
        <v>1760</v>
      </c>
      <c r="D310" s="407" t="s">
        <v>16737</v>
      </c>
      <c r="E310" s="400" t="s">
        <v>1058</v>
      </c>
      <c r="F310" s="400" t="s">
        <v>16736</v>
      </c>
      <c r="G310" s="400" t="s">
        <v>12764</v>
      </c>
      <c r="H310" s="401"/>
      <c r="I310" s="402"/>
      <c r="J310" s="402"/>
      <c r="K310" s="405"/>
      <c r="L310" s="405"/>
      <c r="M310" s="405"/>
      <c r="N310" s="405"/>
      <c r="O310" s="405"/>
      <c r="P310" s="403"/>
      <c r="Q310" s="406"/>
      <c r="R310" s="166" t="str">
        <f ca="1">IF(ISERROR($V310),"",OFFSET('Smelter Look-up'!$C$4,$V310-4,0)&amp;"")</f>
        <v/>
      </c>
      <c r="S310" s="165" t="str">
        <f t="shared" ca="1" si="41"/>
        <v>CN</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si="42"/>
        <v>0</v>
      </c>
      <c r="AB310" s="211" t="str">
        <f t="shared" si="43"/>
        <v>TinSmelter not listed</v>
      </c>
    </row>
    <row r="311" spans="1:28" s="210" customFormat="1" ht="20">
      <c r="A311" s="399" t="s">
        <v>16738</v>
      </c>
      <c r="B311" s="400" t="s">
        <v>1088</v>
      </c>
      <c r="C311" s="404" t="s">
        <v>1760</v>
      </c>
      <c r="D311" s="407" t="s">
        <v>16739</v>
      </c>
      <c r="E311" s="400" t="s">
        <v>15989</v>
      </c>
      <c r="F311" s="400" t="s">
        <v>16738</v>
      </c>
      <c r="G311" s="400" t="s">
        <v>12764</v>
      </c>
      <c r="H311" s="401"/>
      <c r="I311" s="402"/>
      <c r="J311" s="402"/>
      <c r="K311" s="405"/>
      <c r="L311" s="405"/>
      <c r="M311" s="405"/>
      <c r="N311" s="405"/>
      <c r="O311" s="405"/>
      <c r="P311" s="403"/>
      <c r="Q311" s="406"/>
      <c r="R311" s="166" t="str">
        <f ca="1">IF(ISERROR($V311),"",OFFSET('Smelter Look-up'!$C$4,$V311-4,0)&amp;"")</f>
        <v/>
      </c>
      <c r="S311" s="165" t="str">
        <f t="shared" ref="S311" ca="1" si="44">IF(B311="","",IF(ISERROR(MATCH($E311,CL,0)),"Unknown",INDIRECT("'C'!$A$"&amp;MATCH($E311,CL,0)+1)))</f>
        <v>Unknown</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ref="X311" si="45">IF(AND(C311="Smelter not listed",OR(LEN(D311)=0,LEN(E311)=0)),1,0)</f>
        <v>0</v>
      </c>
      <c r="AB311" s="211" t="str">
        <f t="shared" ref="AB311" si="46">B311&amp;C311</f>
        <v>TinSmelter not listed</v>
      </c>
    </row>
    <row r="312" spans="1:28" s="210" customFormat="1" ht="20">
      <c r="A312" s="399" t="s">
        <v>16740</v>
      </c>
      <c r="B312" s="400" t="s">
        <v>1088</v>
      </c>
      <c r="C312" s="404" t="s">
        <v>1760</v>
      </c>
      <c r="D312" s="407" t="s">
        <v>16741</v>
      </c>
      <c r="E312" s="400" t="s">
        <v>1058</v>
      </c>
      <c r="F312" s="400" t="s">
        <v>16740</v>
      </c>
      <c r="G312" s="400" t="s">
        <v>12764</v>
      </c>
      <c r="H312" s="401"/>
      <c r="I312" s="402"/>
      <c r="J312" s="402"/>
      <c r="K312" s="405"/>
      <c r="L312" s="405"/>
      <c r="M312" s="405"/>
      <c r="N312" s="405"/>
      <c r="O312" s="405"/>
      <c r="P312" s="403"/>
      <c r="Q312" s="406"/>
      <c r="R312" s="166" t="str">
        <f ca="1">IF(ISERROR($V312),"",OFFSET('Smelter Look-up'!$C$4,$V312-4,0)&amp;"")</f>
        <v/>
      </c>
      <c r="S312" s="165" t="str">
        <f t="shared" ref="S312:S343" ca="1" si="47">IF(B312="","",IF(ISERROR(MATCH($E312,CL,0)),"Unknown",INDIRECT("'C'!$A$"&amp;MATCH($E312,CL,0)+1)))</f>
        <v>CN</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ref="X312:X343" si="48">IF(AND(C312="Smelter not listed",OR(LEN(D312)=0,LEN(E312)=0)),1,0)</f>
        <v>0</v>
      </c>
      <c r="AB312" s="211" t="str">
        <f t="shared" ref="AB312:AB343" si="49">B312&amp;C312</f>
        <v>TinSmelter not listed</v>
      </c>
    </row>
    <row r="313" spans="1:28" s="210" customFormat="1" ht="27">
      <c r="A313" s="399" t="s">
        <v>756</v>
      </c>
      <c r="B313" s="400" t="s">
        <v>1088</v>
      </c>
      <c r="C313" s="404" t="s">
        <v>14867</v>
      </c>
      <c r="D313" s="407" t="s">
        <v>14867</v>
      </c>
      <c r="E313" s="400" t="s">
        <v>1058</v>
      </c>
      <c r="F313" s="400" t="s">
        <v>756</v>
      </c>
      <c r="G313" s="400" t="s">
        <v>12764</v>
      </c>
      <c r="H313" s="401" t="s">
        <v>16742</v>
      </c>
      <c r="I313" s="402" t="s">
        <v>2336</v>
      </c>
      <c r="J313" s="402" t="s">
        <v>13126</v>
      </c>
      <c r="K313" s="405" t="s">
        <v>16743</v>
      </c>
      <c r="L313" s="405" t="s">
        <v>16744</v>
      </c>
      <c r="M313" s="405" t="s">
        <v>15918</v>
      </c>
      <c r="N313" s="405" t="s">
        <v>16745</v>
      </c>
      <c r="O313" s="405" t="s">
        <v>16193</v>
      </c>
      <c r="P313" s="403" t="s">
        <v>474</v>
      </c>
      <c r="Q313" s="406" t="s">
        <v>15921</v>
      </c>
      <c r="R313" s="166" t="str">
        <f ca="1">IF(ISERROR($V313),"",OFFSET('Smelter Look-up'!$C$4,$V313-4,0)&amp;"")</f>
        <v>Tin Smelting Branch of Yunnan Tin Co., Ltd.</v>
      </c>
      <c r="S313" s="165" t="str">
        <f t="shared" ca="1" si="47"/>
        <v>CN</v>
      </c>
      <c r="T313" s="165" t="str">
        <f ca="1">IF(B313="","",IF(ISERROR(MATCH($J313,SorP!$B$1:$B$6261,0)),"",INDIRECT("'SorP'!$A$"&amp;MATCH($S313&amp;$J313,SorP!C:C,0))))</f>
        <v>CN-YN</v>
      </c>
      <c r="U313" s="185"/>
      <c r="V313" s="209">
        <f>IF(C313="",NA(),IF(OR(C313="Smelter not listed",C313="Smelter not yet identified"),MATCH($B313&amp;$D313,'Smelter Look-up'!$J:$J,0),MATCH($B313&amp;$C313,'Smelter Look-up'!$J:$J,0)))</f>
        <v>546</v>
      </c>
      <c r="X313" s="210">
        <f t="shared" si="48"/>
        <v>0</v>
      </c>
      <c r="AB313" s="211" t="str">
        <f t="shared" si="49"/>
        <v>TinTin Smelting Branch of Yunnan Tin Co., Ltd.</v>
      </c>
    </row>
    <row r="314" spans="1:28" s="210" customFormat="1" ht="20">
      <c r="A314" s="399" t="s">
        <v>16746</v>
      </c>
      <c r="B314" s="400" t="s">
        <v>1088</v>
      </c>
      <c r="C314" s="404" t="s">
        <v>1760</v>
      </c>
      <c r="D314" s="407" t="s">
        <v>16747</v>
      </c>
      <c r="E314" s="400" t="s">
        <v>15989</v>
      </c>
      <c r="F314" s="400" t="s">
        <v>16746</v>
      </c>
      <c r="G314" s="400" t="s">
        <v>12764</v>
      </c>
      <c r="H314" s="401"/>
      <c r="I314" s="402"/>
      <c r="J314" s="402"/>
      <c r="K314" s="405"/>
      <c r="L314" s="405"/>
      <c r="M314" s="405"/>
      <c r="N314" s="405"/>
      <c r="O314" s="405"/>
      <c r="P314" s="403"/>
      <c r="Q314" s="406"/>
      <c r="R314" s="166" t="str">
        <f ca="1">IF(ISERROR($V314),"",OFFSET('Smelter Look-up'!$C$4,$V314-4,0)&amp;"")</f>
        <v/>
      </c>
      <c r="S314" s="165" t="str">
        <f t="shared" ca="1" si="47"/>
        <v>Unknown</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si="48"/>
        <v>0</v>
      </c>
      <c r="AB314" s="211" t="str">
        <f t="shared" si="49"/>
        <v>TinSmelter not listed</v>
      </c>
    </row>
    <row r="315" spans="1:28" s="210" customFormat="1" ht="27">
      <c r="A315" s="399" t="s">
        <v>16748</v>
      </c>
      <c r="B315" s="400" t="s">
        <v>1088</v>
      </c>
      <c r="C315" s="404" t="s">
        <v>1760</v>
      </c>
      <c r="D315" s="407" t="s">
        <v>16749</v>
      </c>
      <c r="E315" s="400" t="s">
        <v>1058</v>
      </c>
      <c r="F315" s="400" t="s">
        <v>16748</v>
      </c>
      <c r="G315" s="400" t="s">
        <v>12764</v>
      </c>
      <c r="H315" s="401"/>
      <c r="I315" s="402"/>
      <c r="J315" s="402"/>
      <c r="K315" s="405"/>
      <c r="L315" s="405"/>
      <c r="M315" s="405"/>
      <c r="N315" s="405"/>
      <c r="O315" s="405"/>
      <c r="P315" s="403"/>
      <c r="Q315" s="406"/>
      <c r="R315" s="166" t="str">
        <f ca="1">IF(ISERROR($V315),"",OFFSET('Smelter Look-up'!$C$4,$V315-4,0)&amp;"")</f>
        <v/>
      </c>
      <c r="S315" s="165" t="str">
        <f t="shared" ca="1" si="47"/>
        <v>CN</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si="48"/>
        <v>0</v>
      </c>
      <c r="AB315" s="211" t="str">
        <f t="shared" si="49"/>
        <v>TinSmelter not listed</v>
      </c>
    </row>
    <row r="316" spans="1:28" s="210" customFormat="1" ht="20">
      <c r="A316" s="399" t="s">
        <v>16750</v>
      </c>
      <c r="B316" s="400" t="s">
        <v>1088</v>
      </c>
      <c r="C316" s="404" t="s">
        <v>1760</v>
      </c>
      <c r="D316" s="407" t="s">
        <v>16751</v>
      </c>
      <c r="E316" s="400" t="s">
        <v>1058</v>
      </c>
      <c r="F316" s="400" t="s">
        <v>16750</v>
      </c>
      <c r="G316" s="400" t="s">
        <v>12764</v>
      </c>
      <c r="H316" s="401"/>
      <c r="I316" s="402"/>
      <c r="J316" s="402"/>
      <c r="K316" s="405"/>
      <c r="L316" s="405"/>
      <c r="M316" s="405"/>
      <c r="N316" s="405"/>
      <c r="O316" s="405"/>
      <c r="P316" s="403"/>
      <c r="Q316" s="406"/>
      <c r="R316" s="166" t="str">
        <f ca="1">IF(ISERROR($V316),"",OFFSET('Smelter Look-up'!$C$4,$V316-4,0)&amp;"")</f>
        <v/>
      </c>
      <c r="S316" s="165" t="str">
        <f t="shared" ca="1" si="47"/>
        <v>CN</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si="48"/>
        <v>0</v>
      </c>
      <c r="AB316" s="211" t="str">
        <f t="shared" si="49"/>
        <v>TinSmelter not listed</v>
      </c>
    </row>
    <row r="317" spans="1:28" s="210" customFormat="1" ht="20">
      <c r="A317" s="399" t="s">
        <v>16752</v>
      </c>
      <c r="B317" s="400" t="s">
        <v>1088</v>
      </c>
      <c r="C317" s="404" t="s">
        <v>1760</v>
      </c>
      <c r="D317" s="407" t="s">
        <v>16753</v>
      </c>
      <c r="E317" s="400" t="s">
        <v>1058</v>
      </c>
      <c r="F317" s="400" t="s">
        <v>16752</v>
      </c>
      <c r="G317" s="400" t="s">
        <v>12764</v>
      </c>
      <c r="H317" s="401"/>
      <c r="I317" s="402"/>
      <c r="J317" s="402"/>
      <c r="K317" s="405"/>
      <c r="L317" s="405"/>
      <c r="M317" s="405"/>
      <c r="N317" s="405"/>
      <c r="O317" s="405"/>
      <c r="P317" s="403"/>
      <c r="Q317" s="406"/>
      <c r="R317" s="166" t="str">
        <f ca="1">IF(ISERROR($V317),"",OFFSET('Smelter Look-up'!$C$4,$V317-4,0)&amp;"")</f>
        <v/>
      </c>
      <c r="S317" s="165" t="str">
        <f t="shared" ca="1" si="47"/>
        <v>CN</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si="48"/>
        <v>0</v>
      </c>
      <c r="AB317" s="211" t="str">
        <f t="shared" si="49"/>
        <v>TinSmelter not listed</v>
      </c>
    </row>
    <row r="318" spans="1:28" s="210" customFormat="1" ht="20">
      <c r="A318" s="399" t="s">
        <v>16754</v>
      </c>
      <c r="B318" s="400" t="s">
        <v>1088</v>
      </c>
      <c r="C318" s="404" t="s">
        <v>1760</v>
      </c>
      <c r="D318" s="407" t="s">
        <v>16755</v>
      </c>
      <c r="E318" s="400" t="s">
        <v>1058</v>
      </c>
      <c r="F318" s="400" t="s">
        <v>16754</v>
      </c>
      <c r="G318" s="400" t="s">
        <v>12764</v>
      </c>
      <c r="H318" s="401"/>
      <c r="I318" s="402"/>
      <c r="J318" s="402"/>
      <c r="K318" s="405"/>
      <c r="L318" s="405"/>
      <c r="M318" s="405"/>
      <c r="N318" s="405"/>
      <c r="O318" s="405"/>
      <c r="P318" s="403"/>
      <c r="Q318" s="406"/>
      <c r="R318" s="166" t="str">
        <f ca="1">IF(ISERROR($V318),"",OFFSET('Smelter Look-up'!$C$4,$V318-4,0)&amp;"")</f>
        <v/>
      </c>
      <c r="S318" s="165" t="str">
        <f t="shared" ca="1" si="47"/>
        <v>CN</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si="48"/>
        <v>0</v>
      </c>
      <c r="AB318" s="211" t="str">
        <f t="shared" si="49"/>
        <v>TinSmelter not listed</v>
      </c>
    </row>
    <row r="319" spans="1:28" s="210" customFormat="1" ht="27">
      <c r="A319" s="399" t="s">
        <v>16756</v>
      </c>
      <c r="B319" s="400" t="s">
        <v>1088</v>
      </c>
      <c r="C319" s="404" t="s">
        <v>1760</v>
      </c>
      <c r="D319" s="407" t="s">
        <v>16757</v>
      </c>
      <c r="E319" s="400" t="s">
        <v>15989</v>
      </c>
      <c r="F319" s="400" t="s">
        <v>16756</v>
      </c>
      <c r="G319" s="400" t="s">
        <v>12764</v>
      </c>
      <c r="H319" s="401"/>
      <c r="I319" s="402"/>
      <c r="J319" s="402"/>
      <c r="K319" s="405"/>
      <c r="L319" s="405"/>
      <c r="M319" s="405"/>
      <c r="N319" s="405"/>
      <c r="O319" s="405"/>
      <c r="P319" s="403"/>
      <c r="Q319" s="406"/>
      <c r="R319" s="166" t="str">
        <f ca="1">IF(ISERROR($V319),"",OFFSET('Smelter Look-up'!$C$4,$V319-4,0)&amp;"")</f>
        <v/>
      </c>
      <c r="S319" s="165" t="str">
        <f t="shared" ca="1" si="47"/>
        <v>Unknown</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si="48"/>
        <v>0</v>
      </c>
      <c r="AB319" s="211" t="str">
        <f t="shared" si="49"/>
        <v>TinSmelter not listed</v>
      </c>
    </row>
    <row r="320" spans="1:28" s="210" customFormat="1" ht="20">
      <c r="A320" s="399" t="s">
        <v>16758</v>
      </c>
      <c r="B320" s="400" t="s">
        <v>1088</v>
      </c>
      <c r="C320" s="404" t="s">
        <v>1760</v>
      </c>
      <c r="D320" s="407" t="s">
        <v>16759</v>
      </c>
      <c r="E320" s="400" t="s">
        <v>15989</v>
      </c>
      <c r="F320" s="400" t="s">
        <v>16758</v>
      </c>
      <c r="G320" s="400" t="s">
        <v>15990</v>
      </c>
      <c r="H320" s="401"/>
      <c r="I320" s="402"/>
      <c r="J320" s="402"/>
      <c r="K320" s="405"/>
      <c r="L320" s="405"/>
      <c r="M320" s="405"/>
      <c r="N320" s="405"/>
      <c r="O320" s="405"/>
      <c r="P320" s="403"/>
      <c r="Q320" s="406"/>
      <c r="R320" s="166" t="str">
        <f ca="1">IF(ISERROR($V320),"",OFFSET('Smelter Look-up'!$C$4,$V320-4,0)&amp;"")</f>
        <v/>
      </c>
      <c r="S320" s="165" t="str">
        <f t="shared" ca="1" si="47"/>
        <v>Unknown</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si="48"/>
        <v>0</v>
      </c>
      <c r="AB320" s="211" t="str">
        <f t="shared" si="49"/>
        <v>TinSmelter not listed</v>
      </c>
    </row>
    <row r="321" spans="1:28" s="210" customFormat="1" ht="40.5">
      <c r="A321" s="399" t="s">
        <v>16760</v>
      </c>
      <c r="B321" s="400" t="s">
        <v>1088</v>
      </c>
      <c r="C321" s="404" t="s">
        <v>16761</v>
      </c>
      <c r="D321" s="407" t="s">
        <v>16761</v>
      </c>
      <c r="E321" s="400" t="s">
        <v>1063</v>
      </c>
      <c r="F321" s="400" t="s">
        <v>16760</v>
      </c>
      <c r="G321" s="400" t="s">
        <v>12764</v>
      </c>
      <c r="H321" s="401">
        <v>0</v>
      </c>
      <c r="I321" s="402" t="s">
        <v>14554</v>
      </c>
      <c r="J321" s="402" t="s">
        <v>12398</v>
      </c>
      <c r="K321" s="405" t="s">
        <v>16762</v>
      </c>
      <c r="L321" s="405" t="s">
        <v>16763</v>
      </c>
      <c r="M321" s="405" t="s">
        <v>15939</v>
      </c>
      <c r="N321" s="405" t="s">
        <v>16470</v>
      </c>
      <c r="O321" s="405" t="s">
        <v>16764</v>
      </c>
      <c r="P321" s="403" t="s">
        <v>474</v>
      </c>
      <c r="Q321" s="406" t="s">
        <v>15902</v>
      </c>
      <c r="R321" s="166" t="str">
        <f ca="1">IF(ISERROR($V321),"",OFFSET('Smelter Look-up'!$C$4,$V321-4,0)&amp;"")</f>
        <v/>
      </c>
      <c r="S321" s="165" t="str">
        <f t="shared" ca="1" si="47"/>
        <v>ID</v>
      </c>
      <c r="T321" s="165" t="str">
        <f ca="1">IF(B321="","",IF(ISERROR(MATCH($J321,SorP!$B$1:$B$6261,0)),"",INDIRECT("'SorP'!$A$"&amp;MATCH($S321&amp;$J321,SorP!C:C,0))))</f>
        <v>ID-BB</v>
      </c>
      <c r="U321" s="185"/>
      <c r="V321" s="209" t="e">
        <f>IF(C321="",NA(),IF(OR(C321="Smelter not listed",C321="Smelter not yet identified"),MATCH($B321&amp;$D321,'Smelter Look-up'!$J:$J,0),MATCH($B321&amp;$C321,'Smelter Look-up'!$J:$J,0)))</f>
        <v>#N/A</v>
      </c>
      <c r="X321" s="210">
        <f t="shared" si="48"/>
        <v>0</v>
      </c>
      <c r="AB321" s="211" t="str">
        <f t="shared" si="49"/>
        <v>TinCV Venus Inti Perkasa</v>
      </c>
    </row>
    <row r="322" spans="1:28" s="210" customFormat="1" ht="216">
      <c r="A322" s="399" t="s">
        <v>131</v>
      </c>
      <c r="B322" s="400" t="s">
        <v>1088</v>
      </c>
      <c r="C322" s="404" t="s">
        <v>2074</v>
      </c>
      <c r="D322" s="407" t="s">
        <v>2074</v>
      </c>
      <c r="E322" s="400" t="s">
        <v>1054</v>
      </c>
      <c r="F322" s="400" t="s">
        <v>131</v>
      </c>
      <c r="G322" s="400" t="s">
        <v>12764</v>
      </c>
      <c r="H322" s="401">
        <v>0</v>
      </c>
      <c r="I322" s="402" t="s">
        <v>1644</v>
      </c>
      <c r="J322" s="402" t="s">
        <v>1503</v>
      </c>
      <c r="K322" s="405" t="s">
        <v>16765</v>
      </c>
      <c r="L322" s="405" t="s">
        <v>16766</v>
      </c>
      <c r="M322" s="405" t="s">
        <v>15939</v>
      </c>
      <c r="N322" s="405" t="s">
        <v>15999</v>
      </c>
      <c r="O322" s="405" t="s">
        <v>16767</v>
      </c>
      <c r="P322" s="403" t="s">
        <v>474</v>
      </c>
      <c r="Q322" s="406" t="s">
        <v>15902</v>
      </c>
      <c r="R322" s="166" t="str">
        <f ca="1">IF(ISERROR($V322),"",OFFSET('Smelter Look-up'!$C$4,$V322-4,0)&amp;"")</f>
        <v>Magnu's Minerais Metais e Ligas Ltda.</v>
      </c>
      <c r="S322" s="165" t="str">
        <f t="shared" ca="1" si="47"/>
        <v>BR</v>
      </c>
      <c r="T322" s="165" t="str">
        <f ca="1">IF(B322="","",IF(ISERROR(MATCH($J322,SorP!$B$1:$B$6261,0)),"",INDIRECT("'SorP'!$A$"&amp;MATCH($S322&amp;$J322,SorP!C:C,0))))</f>
        <v>BR-MG</v>
      </c>
      <c r="U322" s="185"/>
      <c r="V322" s="209">
        <f>IF(C322="",NA(),IF(OR(C322="Smelter not listed",C322="Smelter not yet identified"),MATCH($B322&amp;$D322,'Smelter Look-up'!$J:$J,0),MATCH($B322&amp;$C322,'Smelter Look-up'!$J:$J,0)))</f>
        <v>490</v>
      </c>
      <c r="X322" s="210">
        <f t="shared" si="48"/>
        <v>0</v>
      </c>
      <c r="AB322" s="211" t="str">
        <f t="shared" si="49"/>
        <v>TinMagnu's Minerais Metais e Ligas Ltda.</v>
      </c>
    </row>
    <row r="323" spans="1:28" s="210" customFormat="1" ht="20">
      <c r="A323" s="399" t="s">
        <v>16768</v>
      </c>
      <c r="B323" s="400" t="s">
        <v>1088</v>
      </c>
      <c r="C323" s="404" t="s">
        <v>16769</v>
      </c>
      <c r="D323" s="407" t="s">
        <v>16769</v>
      </c>
      <c r="E323" s="400" t="s">
        <v>1063</v>
      </c>
      <c r="F323" s="400" t="s">
        <v>16768</v>
      </c>
      <c r="G323" s="400" t="s">
        <v>12764</v>
      </c>
      <c r="H323" s="401">
        <v>0</v>
      </c>
      <c r="I323" s="402" t="s">
        <v>16770</v>
      </c>
      <c r="J323" s="402" t="s">
        <v>5825</v>
      </c>
      <c r="K323" s="405"/>
      <c r="L323" s="405"/>
      <c r="M323" s="405"/>
      <c r="N323" s="405"/>
      <c r="O323" s="405" t="s">
        <v>16186</v>
      </c>
      <c r="P323" s="403"/>
      <c r="Q323" s="406" t="s">
        <v>15935</v>
      </c>
      <c r="R323" s="166" t="str">
        <f ca="1">IF(ISERROR($V323),"",OFFSET('Smelter Look-up'!$C$4,$V323-4,0)&amp;"")</f>
        <v/>
      </c>
      <c r="S323" s="165" t="str">
        <f t="shared" ca="1" si="47"/>
        <v>ID</v>
      </c>
      <c r="T323" s="165" t="str">
        <f ca="1">IF(B323="","",IF(ISERROR(MATCH($J323,SorP!$B$1:$B$6261,0)),"",INDIRECT("'SorP'!$A$"&amp;MATCH($S323&amp;$J323,SorP!C:C,0))))</f>
        <v>ID-JB</v>
      </c>
      <c r="U323" s="185"/>
      <c r="V323" s="209" t="e">
        <f>IF(C323="",NA(),IF(OR(C323="Smelter not listed",C323="Smelter not yet identified"),MATCH($B323&amp;$D323,'Smelter Look-up'!$J:$J,0),MATCH($B323&amp;$C323,'Smelter Look-up'!$J:$J,0)))</f>
        <v>#N/A</v>
      </c>
      <c r="X323" s="210">
        <f t="shared" si="48"/>
        <v>0</v>
      </c>
      <c r="AB323" s="211" t="str">
        <f t="shared" si="49"/>
        <v>TinPT Tirus Putra Mandiri</v>
      </c>
    </row>
    <row r="324" spans="1:28" s="210" customFormat="1" ht="202.5">
      <c r="A324" s="399" t="s">
        <v>1280</v>
      </c>
      <c r="B324" s="400" t="s">
        <v>1088</v>
      </c>
      <c r="C324" s="404" t="s">
        <v>2232</v>
      </c>
      <c r="D324" s="407" t="s">
        <v>2232</v>
      </c>
      <c r="E324" s="400" t="s">
        <v>16069</v>
      </c>
      <c r="F324" s="400" t="s">
        <v>1280</v>
      </c>
      <c r="G324" s="400" t="s">
        <v>12764</v>
      </c>
      <c r="H324" s="401" t="s">
        <v>16771</v>
      </c>
      <c r="I324" s="402" t="s">
        <v>1685</v>
      </c>
      <c r="J324" s="402" t="s">
        <v>1689</v>
      </c>
      <c r="K324" s="405" t="s">
        <v>16490</v>
      </c>
      <c r="L324" s="405" t="s">
        <v>16772</v>
      </c>
      <c r="M324" s="405" t="s">
        <v>15954</v>
      </c>
      <c r="N324" s="405" t="s">
        <v>15894</v>
      </c>
      <c r="O324" s="405" t="s">
        <v>16773</v>
      </c>
      <c r="P324" s="403" t="s">
        <v>474</v>
      </c>
      <c r="Q324" s="406" t="s">
        <v>15902</v>
      </c>
      <c r="R324" s="166" t="str">
        <f ca="1">IF(ISERROR($V324),"",OFFSET('Smelter Look-up'!$C$4,$V324-4,0)&amp;"")</f>
        <v>Melt Metais e Ligas S.A.</v>
      </c>
      <c r="S324" s="165" t="str">
        <f t="shared" ca="1" si="47"/>
        <v>BR</v>
      </c>
      <c r="T324" s="165" t="str">
        <f ca="1">IF(B324="","",IF(ISERROR(MATCH($J324,SorP!$B$1:$B$6261,0)),"",INDIRECT("'SorP'!$A$"&amp;MATCH($S324&amp;$J324,SorP!C:C,0))))</f>
        <v>BR-RO</v>
      </c>
      <c r="U324" s="185"/>
      <c r="V324" s="209">
        <f>IF(C324="",NA(),IF(OR(C324="Smelter not listed",C324="Smelter not yet identified"),MATCH($B324&amp;$D324,'Smelter Look-up'!$J:$J,0),MATCH($B324&amp;$C324,'Smelter Look-up'!$J:$J,0)))</f>
        <v>492</v>
      </c>
      <c r="X324" s="210">
        <f t="shared" si="48"/>
        <v>0</v>
      </c>
      <c r="AB324" s="211" t="str">
        <f t="shared" si="49"/>
        <v>TinMelt Metais e Ligas S.A.</v>
      </c>
    </row>
    <row r="325" spans="1:28" s="210" customFormat="1" ht="189">
      <c r="A325" s="399" t="s">
        <v>1356</v>
      </c>
      <c r="B325" s="400" t="s">
        <v>1088</v>
      </c>
      <c r="C325" s="404" t="s">
        <v>1355</v>
      </c>
      <c r="D325" s="407" t="s">
        <v>1355</v>
      </c>
      <c r="E325" s="400" t="s">
        <v>1063</v>
      </c>
      <c r="F325" s="400" t="s">
        <v>1356</v>
      </c>
      <c r="G325" s="400" t="s">
        <v>12764</v>
      </c>
      <c r="H325" s="401">
        <v>0</v>
      </c>
      <c r="I325" s="402" t="s">
        <v>1686</v>
      </c>
      <c r="J325" s="402" t="s">
        <v>12398</v>
      </c>
      <c r="K325" s="405" t="s">
        <v>15903</v>
      </c>
      <c r="L325" s="405" t="s">
        <v>15903</v>
      </c>
      <c r="M325" s="405" t="s">
        <v>15912</v>
      </c>
      <c r="N325" s="405" t="s">
        <v>16623</v>
      </c>
      <c r="O325" s="405" t="s">
        <v>16774</v>
      </c>
      <c r="P325" s="403" t="s">
        <v>474</v>
      </c>
      <c r="Q325" s="406" t="s">
        <v>15902</v>
      </c>
      <c r="R325" s="166" t="str">
        <f ca="1">IF(ISERROR($V325),"",OFFSET('Smelter Look-up'!$C$4,$V325-4,0)&amp;"")</f>
        <v>PT ATD Makmur Mandiri Jaya</v>
      </c>
      <c r="S325" s="165" t="str">
        <f t="shared" ca="1" si="47"/>
        <v>ID</v>
      </c>
      <c r="T325" s="165" t="str">
        <f ca="1">IF(B325="","",IF(ISERROR(MATCH($J325,SorP!$B$1:$B$6261,0)),"",INDIRECT("'SorP'!$A$"&amp;MATCH($S325&amp;$J325,SorP!C:C,0))))</f>
        <v>ID-BB</v>
      </c>
      <c r="U325" s="185"/>
      <c r="V325" s="209">
        <f>IF(C325="",NA(),IF(OR(C325="Smelter not listed",C325="Smelter not yet identified"),MATCH($B325&amp;$D325,'Smelter Look-up'!$J:$J,0),MATCH($B325&amp;$C325,'Smelter Look-up'!$J:$J,0)))</f>
        <v>520</v>
      </c>
      <c r="X325" s="210">
        <f t="shared" si="48"/>
        <v>0</v>
      </c>
      <c r="AB325" s="211" t="str">
        <f t="shared" si="49"/>
        <v>TinPT ATD Makmur Mandiri Jaya</v>
      </c>
    </row>
    <row r="326" spans="1:28" s="210" customFormat="1" ht="40.5">
      <c r="A326" s="399" t="s">
        <v>1354</v>
      </c>
      <c r="B326" s="400" t="s">
        <v>1088</v>
      </c>
      <c r="C326" s="404" t="s">
        <v>1353</v>
      </c>
      <c r="D326" s="407" t="s">
        <v>1353</v>
      </c>
      <c r="E326" s="400" t="s">
        <v>841</v>
      </c>
      <c r="F326" s="400" t="s">
        <v>1354</v>
      </c>
      <c r="G326" s="400" t="s">
        <v>12764</v>
      </c>
      <c r="H326" s="401">
        <v>0</v>
      </c>
      <c r="I326" s="402" t="s">
        <v>12478</v>
      </c>
      <c r="J326" s="402" t="s">
        <v>9030</v>
      </c>
      <c r="K326" s="405" t="s">
        <v>16775</v>
      </c>
      <c r="L326" s="405" t="s">
        <v>16776</v>
      </c>
      <c r="M326" s="405" t="s">
        <v>16777</v>
      </c>
      <c r="N326" s="405" t="s">
        <v>16778</v>
      </c>
      <c r="O326" s="405" t="s">
        <v>16779</v>
      </c>
      <c r="P326" s="403" t="s">
        <v>473</v>
      </c>
      <c r="Q326" s="406" t="s">
        <v>15902</v>
      </c>
      <c r="R326" s="166" t="str">
        <f ca="1">IF(ISERROR($V326),"",OFFSET('Smelter Look-up'!$C$4,$V326-4,0)&amp;"")</f>
        <v>O.M. Manufacturing Philippines, Inc.</v>
      </c>
      <c r="S326" s="165" t="str">
        <f t="shared" ca="1" si="47"/>
        <v>PH</v>
      </c>
      <c r="T326" s="165" t="str">
        <f ca="1">IF(B326="","",IF(ISERROR(MATCH($J326,SorP!$B$1:$B$6261,0)),"",INDIRECT("'SorP'!$A$"&amp;MATCH($S326&amp;$J326,SorP!C:C,0))))</f>
        <v>PH-CAV</v>
      </c>
      <c r="U326" s="185"/>
      <c r="V326" s="209">
        <f>IF(C326="",NA(),IF(OR(C326="Smelter not listed",C326="Smelter not yet identified"),MATCH($B326&amp;$D326,'Smelter Look-up'!$J:$J,0),MATCH($B326&amp;$C326,'Smelter Look-up'!$J:$J,0)))</f>
        <v>512</v>
      </c>
      <c r="X326" s="210">
        <f t="shared" si="48"/>
        <v>0</v>
      </c>
      <c r="AB326" s="211" t="str">
        <f t="shared" si="49"/>
        <v>TinO.M. Manufacturing Philippines, Inc.</v>
      </c>
    </row>
    <row r="327" spans="1:28" s="210" customFormat="1" ht="27">
      <c r="A327" s="399" t="s">
        <v>16780</v>
      </c>
      <c r="B327" s="400" t="s">
        <v>1088</v>
      </c>
      <c r="C327" s="404" t="s">
        <v>16781</v>
      </c>
      <c r="D327" s="407"/>
      <c r="E327" s="400" t="s">
        <v>1063</v>
      </c>
      <c r="F327" s="400" t="s">
        <v>16780</v>
      </c>
      <c r="G327" s="400" t="s">
        <v>12764</v>
      </c>
      <c r="H327" s="401">
        <v>0</v>
      </c>
      <c r="I327" s="402" t="s">
        <v>1686</v>
      </c>
      <c r="J327" s="402" t="s">
        <v>12398</v>
      </c>
      <c r="K327" s="405"/>
      <c r="L327" s="405"/>
      <c r="M327" s="405"/>
      <c r="N327" s="405"/>
      <c r="O327" s="405"/>
      <c r="P327" s="403"/>
      <c r="Q327" s="406"/>
      <c r="R327" s="166" t="str">
        <f ca="1">IF(ISERROR($V327),"",OFFSET('Smelter Look-up'!$C$4,$V327-4,0)&amp;"")</f>
        <v/>
      </c>
      <c r="S327" s="165" t="str">
        <f t="shared" ca="1" si="47"/>
        <v>ID</v>
      </c>
      <c r="T327" s="165" t="str">
        <f ca="1">IF(B327="","",IF(ISERROR(MATCH($J327,SorP!$B$1:$B$6261,0)),"",INDIRECT("'SorP'!$A$"&amp;MATCH($S327&amp;$J327,SorP!C:C,0))))</f>
        <v>ID-BB</v>
      </c>
      <c r="U327" s="185"/>
      <c r="V327" s="209" t="e">
        <f>IF(C327="",NA(),IF(OR(C327="Smelter not listed",C327="Smelter not yet identified"),MATCH($B327&amp;$D327,'Smelter Look-up'!$J:$J,0),MATCH($B327&amp;$C327,'Smelter Look-up'!$J:$J,0)))</f>
        <v>#N/A</v>
      </c>
      <c r="X327" s="210">
        <f t="shared" si="48"/>
        <v>0</v>
      </c>
      <c r="AB327" s="211" t="str">
        <f t="shared" si="49"/>
        <v>TinPT Inti Stania Prima</v>
      </c>
    </row>
    <row r="328" spans="1:28" s="210" customFormat="1" ht="67.5">
      <c r="A328" s="399" t="s">
        <v>15452</v>
      </c>
      <c r="B328" s="400" t="s">
        <v>1088</v>
      </c>
      <c r="C328" s="404" t="s">
        <v>15451</v>
      </c>
      <c r="D328" s="407" t="s">
        <v>15451</v>
      </c>
      <c r="E328" s="400" t="s">
        <v>1063</v>
      </c>
      <c r="F328" s="400" t="s">
        <v>15452</v>
      </c>
      <c r="G328" s="400" t="s">
        <v>12764</v>
      </c>
      <c r="H328" s="401">
        <v>0</v>
      </c>
      <c r="I328" s="402" t="s">
        <v>1686</v>
      </c>
      <c r="J328" s="402" t="s">
        <v>12398</v>
      </c>
      <c r="K328" s="405" t="s">
        <v>16782</v>
      </c>
      <c r="L328" s="405" t="s">
        <v>16783</v>
      </c>
      <c r="M328" s="405" t="s">
        <v>16116</v>
      </c>
      <c r="N328" s="405" t="s">
        <v>16470</v>
      </c>
      <c r="O328" s="405" t="s">
        <v>16784</v>
      </c>
      <c r="P328" s="403" t="s">
        <v>474</v>
      </c>
      <c r="Q328" s="406" t="s">
        <v>15902</v>
      </c>
      <c r="R328" s="166" t="str">
        <f ca="1">IF(ISERROR($V328),"",OFFSET('Smelter Look-up'!$C$4,$V328-4,0)&amp;"")</f>
        <v>CV Ayi Jaya</v>
      </c>
      <c r="S328" s="165" t="str">
        <f t="shared" ca="1" si="47"/>
        <v>ID</v>
      </c>
      <c r="T328" s="165" t="str">
        <f ca="1">IF(B328="","",IF(ISERROR(MATCH($J328,SorP!$B$1:$B$6261,0)),"",INDIRECT("'SorP'!$A$"&amp;MATCH($S328&amp;$J328,SorP!C:C,0))))</f>
        <v>ID-BB</v>
      </c>
      <c r="U328" s="185"/>
      <c r="V328" s="209">
        <f>IF(C328="",NA(),IF(OR(C328="Smelter not listed",C328="Smelter not yet identified"),MATCH($B328&amp;$D328,'Smelter Look-up'!$J:$J,0),MATCH($B328&amp;$C328,'Smelter Look-up'!$J:$J,0)))</f>
        <v>443</v>
      </c>
      <c r="X328" s="210">
        <f t="shared" si="48"/>
        <v>0</v>
      </c>
      <c r="AB328" s="211" t="str">
        <f t="shared" si="49"/>
        <v>TinCV Ayi Jaya</v>
      </c>
    </row>
    <row r="329" spans="1:28" s="210" customFormat="1" ht="40.5">
      <c r="A329" s="399" t="s">
        <v>1722</v>
      </c>
      <c r="B329" s="400" t="s">
        <v>1088</v>
      </c>
      <c r="C329" s="404" t="s">
        <v>1721</v>
      </c>
      <c r="D329" s="407"/>
      <c r="E329" s="400" t="s">
        <v>16785</v>
      </c>
      <c r="F329" s="400" t="s">
        <v>1722</v>
      </c>
      <c r="G329" s="400" t="s">
        <v>12764</v>
      </c>
      <c r="H329" s="401" t="s">
        <v>16786</v>
      </c>
      <c r="I329" s="402" t="s">
        <v>1723</v>
      </c>
      <c r="J329" s="402" t="s">
        <v>11735</v>
      </c>
      <c r="K329" s="405"/>
      <c r="L329" s="405"/>
      <c r="M329" s="405"/>
      <c r="N329" s="405"/>
      <c r="O329" s="405" t="s">
        <v>16787</v>
      </c>
      <c r="P329" s="403"/>
      <c r="Q329" s="406" t="s">
        <v>15935</v>
      </c>
      <c r="R329" s="166" t="str">
        <f ca="1">IF(ISERROR($V329),"",OFFSET('Smelter Look-up'!$C$4,$V329-4,0)&amp;"")</f>
        <v>Electro-Mechanical Facility of the Cao Bang Minerals &amp; Metallurgy Joint Stock Company</v>
      </c>
      <c r="S329" s="165" t="str">
        <f t="shared" ca="1" si="47"/>
        <v>VN</v>
      </c>
      <c r="T329" s="165" t="str">
        <f ca="1">IF(B329="","",IF(ISERROR(MATCH($J329,SorP!$B$1:$B$6261,0)),"",INDIRECT("'SorP'!$A$"&amp;MATCH($S329&amp;$J329,SorP!C:C,0))))</f>
        <v>VN-04</v>
      </c>
      <c r="U329" s="185"/>
      <c r="V329" s="209">
        <f>IF(C329="",NA(),IF(OR(C329="Smelter not listed",C329="Smelter not yet identified"),MATCH($B329&amp;$D329,'Smelter Look-up'!$J:$J,0),MATCH($B329&amp;$C329,'Smelter Look-up'!$J:$J,0)))</f>
        <v>452</v>
      </c>
      <c r="X329" s="210">
        <f t="shared" si="48"/>
        <v>0</v>
      </c>
      <c r="AB329" s="211" t="str">
        <f t="shared" si="49"/>
        <v>TinElectro-Mechanical Facility of the Cao Bang Minerals &amp; Metallurgy Joint Stock Company</v>
      </c>
    </row>
    <row r="330" spans="1:28" s="210" customFormat="1" ht="27">
      <c r="A330" s="399" t="s">
        <v>1725</v>
      </c>
      <c r="B330" s="400" t="s">
        <v>1088</v>
      </c>
      <c r="C330" s="404" t="s">
        <v>1724</v>
      </c>
      <c r="D330" s="407"/>
      <c r="E330" s="400" t="s">
        <v>852</v>
      </c>
      <c r="F330" s="400" t="s">
        <v>1725</v>
      </c>
      <c r="G330" s="400" t="s">
        <v>12764</v>
      </c>
      <c r="H330" s="401">
        <v>0</v>
      </c>
      <c r="I330" s="402" t="s">
        <v>1726</v>
      </c>
      <c r="J330" s="402" t="s">
        <v>11686</v>
      </c>
      <c r="K330" s="405"/>
      <c r="L330" s="405"/>
      <c r="M330" s="405"/>
      <c r="N330" s="405"/>
      <c r="O330" s="405" t="s">
        <v>16788</v>
      </c>
      <c r="P330" s="403"/>
      <c r="Q330" s="406" t="s">
        <v>15935</v>
      </c>
      <c r="R330" s="166" t="str">
        <f ca="1">IF(ISERROR($V330),"",OFFSET('Smelter Look-up'!$C$4,$V330-4,0)&amp;"")</f>
        <v>Nghe Tinh Non-Ferrous Metals Joint Stock Company</v>
      </c>
      <c r="S330" s="165" t="str">
        <f t="shared" ca="1" si="47"/>
        <v>VN</v>
      </c>
      <c r="T330" s="165" t="str">
        <f ca="1">IF(B330="","",IF(ISERROR(MATCH($J330,SorP!$B$1:$B$6261,0)),"",INDIRECT("'SorP'!$A$"&amp;MATCH($S330&amp;$J330,SorP!C:C,0))))</f>
        <v>VN-22</v>
      </c>
      <c r="U330" s="185"/>
      <c r="V330" s="209">
        <f>IF(C330="",NA(),IF(OR(C330="Smelter not listed",C330="Smelter not yet identified"),MATCH($B330&amp;$D330,'Smelter Look-up'!$J:$J,0),MATCH($B330&amp;$C330,'Smelter Look-up'!$J:$J,0)))</f>
        <v>508</v>
      </c>
      <c r="X330" s="210">
        <f t="shared" si="48"/>
        <v>0</v>
      </c>
      <c r="AB330" s="211" t="str">
        <f t="shared" si="49"/>
        <v>TinNghe Tinh Non-Ferrous Metals Joint Stock Company</v>
      </c>
    </row>
    <row r="331" spans="1:28" s="210" customFormat="1" ht="27">
      <c r="A331" s="399" t="s">
        <v>16789</v>
      </c>
      <c r="B331" s="400" t="s">
        <v>1088</v>
      </c>
      <c r="C331" s="404" t="s">
        <v>16790</v>
      </c>
      <c r="D331" s="407"/>
      <c r="E331" s="400" t="s">
        <v>852</v>
      </c>
      <c r="F331" s="400" t="s">
        <v>16789</v>
      </c>
      <c r="G331" s="400" t="s">
        <v>12764</v>
      </c>
      <c r="H331" s="401">
        <v>0</v>
      </c>
      <c r="I331" s="402" t="s">
        <v>16791</v>
      </c>
      <c r="J331" s="402" t="s">
        <v>11714</v>
      </c>
      <c r="K331" s="405"/>
      <c r="L331" s="405"/>
      <c r="M331" s="405"/>
      <c r="N331" s="405"/>
      <c r="O331" s="405" t="s">
        <v>16792</v>
      </c>
      <c r="P331" s="403"/>
      <c r="Q331" s="406" t="s">
        <v>15935</v>
      </c>
      <c r="R331" s="166" t="str">
        <f ca="1">IF(ISERROR($V331),"",OFFSET('Smelter Look-up'!$C$4,$V331-4,0)&amp;"")</f>
        <v/>
      </c>
      <c r="S331" s="165" t="str">
        <f t="shared" ca="1" si="47"/>
        <v>VN</v>
      </c>
      <c r="T331" s="165" t="str">
        <f ca="1">IF(B331="","",IF(ISERROR(MATCH($J331,SorP!$B$1:$B$6261,0)),"",INDIRECT("'SorP'!$A$"&amp;MATCH($S331&amp;$J331,SorP!C:C,0))))</f>
        <v>VN-07</v>
      </c>
      <c r="U331" s="185"/>
      <c r="V331" s="209" t="e">
        <f>IF(C331="",NA(),IF(OR(C331="Smelter not listed",C331="Smelter not yet identified"),MATCH($B331&amp;$D331,'Smelter Look-up'!$J:$J,0),MATCH($B331&amp;$C331,'Smelter Look-up'!$J:$J,0)))</f>
        <v>#N/A</v>
      </c>
      <c r="X331" s="210">
        <f t="shared" si="48"/>
        <v>0</v>
      </c>
      <c r="AB331" s="211" t="str">
        <f t="shared" si="49"/>
        <v>TinTuyen Quang Non-Ferrous Metals Joint Stock Company</v>
      </c>
    </row>
    <row r="332" spans="1:28" s="210" customFormat="1" ht="20">
      <c r="A332" s="399" t="s">
        <v>16793</v>
      </c>
      <c r="B332" s="400" t="s">
        <v>1088</v>
      </c>
      <c r="C332" s="404" t="s">
        <v>1760</v>
      </c>
      <c r="D332" s="407" t="s">
        <v>16794</v>
      </c>
      <c r="E332" s="400" t="s">
        <v>1063</v>
      </c>
      <c r="F332" s="400" t="s">
        <v>16793</v>
      </c>
      <c r="G332" s="400" t="s">
        <v>12764</v>
      </c>
      <c r="H332" s="401"/>
      <c r="I332" s="402"/>
      <c r="J332" s="402"/>
      <c r="K332" s="405"/>
      <c r="L332" s="405"/>
      <c r="M332" s="405"/>
      <c r="N332" s="405"/>
      <c r="O332" s="405"/>
      <c r="P332" s="403"/>
      <c r="Q332" s="406"/>
      <c r="R332" s="166" t="str">
        <f ca="1">IF(ISERROR($V332),"",OFFSET('Smelter Look-up'!$C$4,$V332-4,0)&amp;"")</f>
        <v/>
      </c>
      <c r="S332" s="165" t="str">
        <f t="shared" ca="1" si="47"/>
        <v>ID</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si="48"/>
        <v>0</v>
      </c>
      <c r="AB332" s="211" t="str">
        <f t="shared" si="49"/>
        <v>TinSmelter not listed</v>
      </c>
    </row>
    <row r="333" spans="1:28" s="210" customFormat="1" ht="54">
      <c r="A333" s="399" t="s">
        <v>15179</v>
      </c>
      <c r="B333" s="400" t="s">
        <v>1088</v>
      </c>
      <c r="C333" s="404" t="s">
        <v>15178</v>
      </c>
      <c r="D333" s="407" t="s">
        <v>15178</v>
      </c>
      <c r="E333" s="400" t="s">
        <v>1063</v>
      </c>
      <c r="F333" s="400" t="s">
        <v>15179</v>
      </c>
      <c r="G333" s="400" t="s">
        <v>12764</v>
      </c>
      <c r="H333" s="401">
        <v>0</v>
      </c>
      <c r="I333" s="402" t="s">
        <v>14554</v>
      </c>
      <c r="J333" s="402" t="s">
        <v>12398</v>
      </c>
      <c r="K333" s="405" t="s">
        <v>16795</v>
      </c>
      <c r="L333" s="405" t="s">
        <v>16796</v>
      </c>
      <c r="M333" s="405" t="s">
        <v>16797</v>
      </c>
      <c r="N333" s="405" t="s">
        <v>16470</v>
      </c>
      <c r="O333" s="405" t="s">
        <v>16798</v>
      </c>
      <c r="P333" s="403" t="s">
        <v>474</v>
      </c>
      <c r="Q333" s="406" t="s">
        <v>15902</v>
      </c>
      <c r="R333" s="166" t="str">
        <f ca="1">IF(ISERROR($V333),"",OFFSET('Smelter Look-up'!$C$4,$V333-4,0)&amp;"")</f>
        <v>PT Rajehan Ariq</v>
      </c>
      <c r="S333" s="165" t="str">
        <f t="shared" ca="1" si="47"/>
        <v>ID</v>
      </c>
      <c r="T333" s="165" t="str">
        <f ca="1">IF(B333="","",IF(ISERROR(MATCH($J333,SorP!$B$1:$B$6261,0)),"",INDIRECT("'SorP'!$A$"&amp;MATCH($S333&amp;$J333,SorP!C:C,0))))</f>
        <v>ID-BB</v>
      </c>
      <c r="U333" s="185"/>
      <c r="V333" s="209">
        <f>IF(C333="",NA(),IF(OR(C333="Smelter not listed",C333="Smelter not yet identified"),MATCH($B333&amp;$D333,'Smelter Look-up'!$J:$J,0),MATCH($B333&amp;$C333,'Smelter Look-up'!$J:$J,0)))</f>
        <v>529</v>
      </c>
      <c r="X333" s="210">
        <f t="shared" si="48"/>
        <v>0</v>
      </c>
      <c r="AB333" s="211" t="str">
        <f t="shared" si="49"/>
        <v>TinPT Rajehan Ariq</v>
      </c>
    </row>
    <row r="334" spans="1:28" s="210" customFormat="1" ht="20">
      <c r="A334" s="399" t="s">
        <v>16799</v>
      </c>
      <c r="B334" s="400" t="s">
        <v>1088</v>
      </c>
      <c r="C334" s="404" t="s">
        <v>1760</v>
      </c>
      <c r="D334" s="407" t="s">
        <v>16800</v>
      </c>
      <c r="E334" s="400" t="s">
        <v>1058</v>
      </c>
      <c r="F334" s="400" t="s">
        <v>16799</v>
      </c>
      <c r="G334" s="400" t="s">
        <v>12764</v>
      </c>
      <c r="H334" s="401"/>
      <c r="I334" s="402"/>
      <c r="J334" s="402"/>
      <c r="K334" s="405"/>
      <c r="L334" s="405"/>
      <c r="M334" s="405"/>
      <c r="N334" s="405"/>
      <c r="O334" s="405"/>
      <c r="P334" s="403"/>
      <c r="Q334" s="406"/>
      <c r="R334" s="166" t="str">
        <f ca="1">IF(ISERROR($V334),"",OFFSET('Smelter Look-up'!$C$4,$V334-4,0)&amp;"")</f>
        <v/>
      </c>
      <c r="S334" s="165" t="str">
        <f t="shared" ca="1" si="47"/>
        <v>CN</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si="48"/>
        <v>0</v>
      </c>
      <c r="AB334" s="211" t="str">
        <f t="shared" si="49"/>
        <v>TinSmelter not listed</v>
      </c>
    </row>
    <row r="335" spans="1:28" s="210" customFormat="1" ht="27">
      <c r="A335" s="399" t="s">
        <v>14870</v>
      </c>
      <c r="B335" s="400" t="s">
        <v>1088</v>
      </c>
      <c r="C335" s="404" t="s">
        <v>14869</v>
      </c>
      <c r="D335" s="407" t="s">
        <v>14869</v>
      </c>
      <c r="E335" s="400" t="s">
        <v>1063</v>
      </c>
      <c r="F335" s="400" t="s">
        <v>14870</v>
      </c>
      <c r="G335" s="400" t="s">
        <v>12764</v>
      </c>
      <c r="H335" s="401">
        <v>0</v>
      </c>
      <c r="I335" s="402" t="s">
        <v>14871</v>
      </c>
      <c r="J335" s="402" t="s">
        <v>1707</v>
      </c>
      <c r="K335" s="405" t="s">
        <v>16801</v>
      </c>
      <c r="L335" s="405" t="s">
        <v>16802</v>
      </c>
      <c r="M335" s="405" t="s">
        <v>15939</v>
      </c>
      <c r="N335" s="405" t="s">
        <v>16470</v>
      </c>
      <c r="O335" s="405" t="s">
        <v>16264</v>
      </c>
      <c r="P335" s="403" t="s">
        <v>474</v>
      </c>
      <c r="Q335" s="406" t="s">
        <v>15902</v>
      </c>
      <c r="R335" s="166" t="str">
        <f ca="1">IF(ISERROR($V335),"",OFFSET('Smelter Look-up'!$C$4,$V335-4,0)&amp;"")</f>
        <v>PT Cipta Persada Mulia</v>
      </c>
      <c r="S335" s="165" t="str">
        <f t="shared" ca="1" si="47"/>
        <v>ID</v>
      </c>
      <c r="T335" s="165" t="str">
        <f ca="1">IF(B335="","",IF(ISERROR(MATCH($J335,SorP!$B$1:$B$6261,0)),"",INDIRECT("'SorP'!$A$"&amp;MATCH($S335&amp;$J335,SorP!C:C,0))))</f>
        <v>ID-KR</v>
      </c>
      <c r="U335" s="185"/>
      <c r="V335" s="209">
        <f>IF(C335="",NA(),IF(OR(C335="Smelter not listed",C335="Smelter not yet identified"),MATCH($B335&amp;$D335,'Smelter Look-up'!$J:$J,0),MATCH($B335&amp;$C335,'Smelter Look-up'!$J:$J,0)))</f>
        <v>522</v>
      </c>
      <c r="X335" s="210">
        <f t="shared" si="48"/>
        <v>0</v>
      </c>
      <c r="AB335" s="211" t="str">
        <f t="shared" si="49"/>
        <v>TinPT Cipta Persada Mulia</v>
      </c>
    </row>
    <row r="336" spans="1:28" s="210" customFormat="1" ht="27">
      <c r="A336" s="399" t="s">
        <v>2047</v>
      </c>
      <c r="B336" s="400" t="s">
        <v>1088</v>
      </c>
      <c r="C336" s="404" t="s">
        <v>2046</v>
      </c>
      <c r="D336" s="407"/>
      <c r="E336" s="400" t="s">
        <v>852</v>
      </c>
      <c r="F336" s="400" t="s">
        <v>2047</v>
      </c>
      <c r="G336" s="400" t="s">
        <v>12764</v>
      </c>
      <c r="H336" s="401">
        <v>0</v>
      </c>
      <c r="I336" s="402" t="s">
        <v>1726</v>
      </c>
      <c r="J336" s="402" t="s">
        <v>11686</v>
      </c>
      <c r="K336" s="405"/>
      <c r="L336" s="405"/>
      <c r="M336" s="405"/>
      <c r="N336" s="405"/>
      <c r="O336" s="405" t="s">
        <v>16803</v>
      </c>
      <c r="P336" s="403"/>
      <c r="Q336" s="406" t="s">
        <v>15935</v>
      </c>
      <c r="R336" s="166" t="str">
        <f ca="1">IF(ISERROR($V336),"",OFFSET('Smelter Look-up'!$C$4,$V336-4,0)&amp;"")</f>
        <v>An Vinh Joint Stock Mineral Processing Company</v>
      </c>
      <c r="S336" s="165" t="str">
        <f t="shared" ca="1" si="47"/>
        <v>VN</v>
      </c>
      <c r="T336" s="165" t="str">
        <f ca="1">IF(B336="","",IF(ISERROR(MATCH($J336,SorP!$B$1:$B$6261,0)),"",INDIRECT("'SorP'!$A$"&amp;MATCH($S336&amp;$J336,SorP!C:C,0))))</f>
        <v>VN-22</v>
      </c>
      <c r="U336" s="185"/>
      <c r="V336" s="209">
        <f>IF(C336="",NA(),IF(OR(C336="Smelter not listed",C336="Smelter not yet identified"),MATCH($B336&amp;$D336,'Smelter Look-up'!$J:$J,0),MATCH($B336&amp;$C336,'Smelter Look-up'!$J:$J,0)))</f>
        <v>422</v>
      </c>
      <c r="X336" s="210">
        <f t="shared" si="48"/>
        <v>0</v>
      </c>
      <c r="AB336" s="211" t="str">
        <f t="shared" si="49"/>
        <v>TinAn Vinh Joint Stock Mineral Processing Company</v>
      </c>
    </row>
    <row r="337" spans="1:28" s="210" customFormat="1" ht="135">
      <c r="A337" s="399" t="s">
        <v>1727</v>
      </c>
      <c r="B337" s="400" t="s">
        <v>1088</v>
      </c>
      <c r="C337" s="404" t="s">
        <v>11985</v>
      </c>
      <c r="D337" s="407" t="s">
        <v>11985</v>
      </c>
      <c r="E337" s="400" t="s">
        <v>1054</v>
      </c>
      <c r="F337" s="400" t="s">
        <v>1727</v>
      </c>
      <c r="G337" s="400" t="s">
        <v>12764</v>
      </c>
      <c r="H337" s="401">
        <v>0</v>
      </c>
      <c r="I337" s="402" t="s">
        <v>1644</v>
      </c>
      <c r="J337" s="402" t="s">
        <v>1678</v>
      </c>
      <c r="K337" s="405" t="s">
        <v>16804</v>
      </c>
      <c r="L337" s="405" t="s">
        <v>16805</v>
      </c>
      <c r="M337" s="405" t="s">
        <v>15939</v>
      </c>
      <c r="N337" s="405" t="s">
        <v>16470</v>
      </c>
      <c r="O337" s="405" t="s">
        <v>16806</v>
      </c>
      <c r="P337" s="403" t="s">
        <v>474</v>
      </c>
      <c r="Q337" s="406" t="s">
        <v>15902</v>
      </c>
      <c r="R337" s="166" t="str">
        <f ca="1">IF(ISERROR($V337),"",OFFSET('Smelter Look-up'!$C$4,$V337-4,0)&amp;"")</f>
        <v>Resind Industria e Comercio Ltda.</v>
      </c>
      <c r="S337" s="165" t="str">
        <f t="shared" ca="1" si="47"/>
        <v>BR</v>
      </c>
      <c r="T337" s="165" t="str">
        <f ca="1">IF(B337="","",IF(ISERROR(MATCH($J337,SorP!$B$1:$B$6261,0)),"",INDIRECT("'SorP'!$A$"&amp;MATCH($S337&amp;$J337,SorP!C:C,0))))</f>
        <v>BR-MG</v>
      </c>
      <c r="U337" s="185"/>
      <c r="V337" s="209">
        <f>IF(C337="",NA(),IF(OR(C337="Smelter not listed",C337="Smelter not yet identified"),MATCH($B337&amp;$D337,'Smelter Look-up'!$J:$J,0),MATCH($B337&amp;$C337,'Smelter Look-up'!$J:$J,0)))</f>
        <v>534</v>
      </c>
      <c r="X337" s="210">
        <f t="shared" si="48"/>
        <v>0</v>
      </c>
      <c r="AB337" s="211" t="str">
        <f t="shared" si="49"/>
        <v>TinResind Industria e Comercio Ltda.</v>
      </c>
    </row>
    <row r="338" spans="1:28" s="210" customFormat="1" ht="27">
      <c r="A338" s="399" t="s">
        <v>2421</v>
      </c>
      <c r="B338" s="400" t="s">
        <v>1088</v>
      </c>
      <c r="C338" s="404" t="s">
        <v>2420</v>
      </c>
      <c r="D338" s="407" t="s">
        <v>2420</v>
      </c>
      <c r="E338" s="400" t="s">
        <v>1054</v>
      </c>
      <c r="F338" s="400" t="s">
        <v>2421</v>
      </c>
      <c r="G338" s="400" t="s">
        <v>12764</v>
      </c>
      <c r="H338" s="401">
        <v>0</v>
      </c>
      <c r="I338" s="402" t="s">
        <v>2429</v>
      </c>
      <c r="J338" s="402" t="s">
        <v>1610</v>
      </c>
      <c r="K338" s="405" t="s">
        <v>16807</v>
      </c>
      <c r="L338" s="405" t="s">
        <v>16808</v>
      </c>
      <c r="M338" s="405" t="s">
        <v>16336</v>
      </c>
      <c r="N338" s="405" t="s">
        <v>16470</v>
      </c>
      <c r="O338" s="405" t="s">
        <v>16809</v>
      </c>
      <c r="P338" s="403" t="s">
        <v>474</v>
      </c>
      <c r="Q338" s="406" t="s">
        <v>16170</v>
      </c>
      <c r="R338" s="166" t="str">
        <f ca="1">IF(ISERROR($V338),"",OFFSET('Smelter Look-up'!$C$4,$V338-4,0)&amp;"")</f>
        <v>Super Ligas</v>
      </c>
      <c r="S338" s="165" t="str">
        <f t="shared" ca="1" si="47"/>
        <v>BR</v>
      </c>
      <c r="T338" s="165" t="str">
        <f ca="1">IF(B338="","",IF(ISERROR(MATCH($J338,SorP!$B$1:$B$6261,0)),"",INDIRECT("'SorP'!$A$"&amp;MATCH($S338&amp;$J338,SorP!C:C,0))))</f>
        <v>BR-SP</v>
      </c>
      <c r="U338" s="185"/>
      <c r="V338" s="209">
        <f>IF(C338="",NA(),IF(OR(C338="Smelter not listed",C338="Smelter not yet identified"),MATCH($B338&amp;$D338,'Smelter Look-up'!$J:$J,0),MATCH($B338&amp;$C338,'Smelter Look-up'!$J:$J,0)))</f>
        <v>539</v>
      </c>
      <c r="X338" s="210">
        <f t="shared" si="48"/>
        <v>0</v>
      </c>
      <c r="AB338" s="211" t="str">
        <f t="shared" si="49"/>
        <v>TinSuper Ligas</v>
      </c>
    </row>
    <row r="339" spans="1:28" s="210" customFormat="1" ht="20">
      <c r="A339" s="399" t="s">
        <v>16810</v>
      </c>
      <c r="B339" s="400" t="s">
        <v>1088</v>
      </c>
      <c r="C339" s="404" t="s">
        <v>1760</v>
      </c>
      <c r="D339" s="407" t="s">
        <v>16811</v>
      </c>
      <c r="E339" s="400" t="s">
        <v>1063</v>
      </c>
      <c r="F339" s="400" t="s">
        <v>16810</v>
      </c>
      <c r="G339" s="400" t="s">
        <v>12764</v>
      </c>
      <c r="H339" s="401"/>
      <c r="I339" s="402"/>
      <c r="J339" s="402"/>
      <c r="K339" s="405"/>
      <c r="L339" s="405"/>
      <c r="M339" s="405"/>
      <c r="N339" s="405"/>
      <c r="O339" s="405"/>
      <c r="P339" s="403"/>
      <c r="Q339" s="406"/>
      <c r="R339" s="166" t="str">
        <f ca="1">IF(ISERROR($V339),"",OFFSET('Smelter Look-up'!$C$4,$V339-4,0)&amp;"")</f>
        <v/>
      </c>
      <c r="S339" s="165" t="str">
        <f t="shared" ca="1" si="47"/>
        <v>ID</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si="48"/>
        <v>0</v>
      </c>
      <c r="AB339" s="211" t="str">
        <f t="shared" si="49"/>
        <v>TinSmelter not listed</v>
      </c>
    </row>
    <row r="340" spans="1:28" s="210" customFormat="1" ht="27">
      <c r="A340" s="399" t="s">
        <v>1728</v>
      </c>
      <c r="B340" s="400" t="s">
        <v>1088</v>
      </c>
      <c r="C340" s="404" t="s">
        <v>12472</v>
      </c>
      <c r="D340" s="407" t="s">
        <v>14898</v>
      </c>
      <c r="E340" s="400" t="s">
        <v>1053</v>
      </c>
      <c r="F340" s="400" t="s">
        <v>1728</v>
      </c>
      <c r="G340" s="400" t="s">
        <v>12764</v>
      </c>
      <c r="H340" s="401" t="s">
        <v>16812</v>
      </c>
      <c r="I340" s="402" t="s">
        <v>1729</v>
      </c>
      <c r="J340" s="402" t="s">
        <v>3031</v>
      </c>
      <c r="K340" s="405" t="s">
        <v>16813</v>
      </c>
      <c r="L340" s="405" t="s">
        <v>16814</v>
      </c>
      <c r="M340" s="405" t="s">
        <v>15918</v>
      </c>
      <c r="N340" s="405" t="s">
        <v>16215</v>
      </c>
      <c r="O340" s="405" t="s">
        <v>16215</v>
      </c>
      <c r="P340" s="403" t="s">
        <v>473</v>
      </c>
      <c r="Q340" s="406" t="s">
        <v>15921</v>
      </c>
      <c r="R340" s="166" t="str">
        <f ca="1">IF(ISERROR($V340),"",OFFSET('Smelter Look-up'!$C$4,$V340-4,0)&amp;"")</f>
        <v>Aurubis Beerse</v>
      </c>
      <c r="S340" s="165" t="str">
        <f t="shared" ca="1" si="47"/>
        <v>BE</v>
      </c>
      <c r="T340" s="165" t="str">
        <f ca="1">IF(B340="","",IF(ISERROR(MATCH($J340,SorP!$B$1:$B$6261,0)),"",INDIRECT("'SorP'!$A$"&amp;MATCH($S340&amp;$J340,SorP!C:C,0))))</f>
        <v>BE-VAN</v>
      </c>
      <c r="U340" s="185"/>
      <c r="V340" s="209">
        <f>IF(C340="",NA(),IF(OR(C340="Smelter not listed",C340="Smelter not yet identified"),MATCH($B340&amp;$D340,'Smelter Look-up'!$J:$J,0),MATCH($B340&amp;$C340,'Smelter Look-up'!$J:$J,0)))</f>
        <v>496</v>
      </c>
      <c r="X340" s="210">
        <f t="shared" si="48"/>
        <v>0</v>
      </c>
      <c r="AB340" s="211" t="str">
        <f t="shared" si="49"/>
        <v>TinMetallo Belgium N.V.</v>
      </c>
    </row>
    <row r="341" spans="1:28" s="210" customFormat="1" ht="40.5">
      <c r="A341" s="399" t="s">
        <v>1730</v>
      </c>
      <c r="B341" s="400" t="s">
        <v>1088</v>
      </c>
      <c r="C341" s="404" t="s">
        <v>12473</v>
      </c>
      <c r="D341" s="407" t="s">
        <v>14899</v>
      </c>
      <c r="E341" s="400" t="s">
        <v>1060</v>
      </c>
      <c r="F341" s="400" t="s">
        <v>1730</v>
      </c>
      <c r="G341" s="400" t="s">
        <v>12764</v>
      </c>
      <c r="H341" s="401">
        <v>0</v>
      </c>
      <c r="I341" s="402" t="s">
        <v>1731</v>
      </c>
      <c r="J341" s="402" t="s">
        <v>11963</v>
      </c>
      <c r="K341" s="405" t="s">
        <v>15903</v>
      </c>
      <c r="L341" s="405" t="s">
        <v>15903</v>
      </c>
      <c r="M341" s="405" t="s">
        <v>15939</v>
      </c>
      <c r="N341" s="405" t="s">
        <v>16815</v>
      </c>
      <c r="O341" s="405" t="s">
        <v>16816</v>
      </c>
      <c r="P341" s="403" t="s">
        <v>474</v>
      </c>
      <c r="Q341" s="406" t="s">
        <v>16817</v>
      </c>
      <c r="R341" s="166" t="str">
        <f ca="1">IF(ISERROR($V341),"",OFFSET('Smelter Look-up'!$C$4,$V341-4,0)&amp;"")</f>
        <v>Aurubis Berango</v>
      </c>
      <c r="S341" s="165" t="str">
        <f t="shared" ca="1" si="47"/>
        <v>ES</v>
      </c>
      <c r="T341" s="165" t="str">
        <f ca="1">IF(B341="","",IF(ISERROR(MATCH($J341,SorP!$B$1:$B$6261,0)),"",INDIRECT("'SorP'!$A$"&amp;MATCH($S341&amp;$J341,SorP!C:C,0))))</f>
        <v>ES-BI</v>
      </c>
      <c r="U341" s="185"/>
      <c r="V341" s="209">
        <f>IF(C341="",NA(),IF(OR(C341="Smelter not listed",C341="Smelter not yet identified"),MATCH($B341&amp;$D341,'Smelter Look-up'!$J:$J,0),MATCH($B341&amp;$C341,'Smelter Look-up'!$J:$J,0)))</f>
        <v>497</v>
      </c>
      <c r="X341" s="210">
        <f t="shared" si="48"/>
        <v>0</v>
      </c>
      <c r="AB341" s="211" t="str">
        <f t="shared" si="49"/>
        <v>TinMetallo Spain S.L.U.</v>
      </c>
    </row>
    <row r="342" spans="1:28" s="210" customFormat="1" ht="27">
      <c r="A342" s="399" t="s">
        <v>14907</v>
      </c>
      <c r="B342" s="400" t="s">
        <v>1088</v>
      </c>
      <c r="C342" s="404" t="s">
        <v>14906</v>
      </c>
      <c r="D342" s="407" t="s">
        <v>14906</v>
      </c>
      <c r="E342" s="400" t="s">
        <v>1063</v>
      </c>
      <c r="F342" s="400" t="s">
        <v>14907</v>
      </c>
      <c r="G342" s="400" t="s">
        <v>12764</v>
      </c>
      <c r="H342" s="401">
        <v>0</v>
      </c>
      <c r="I342" s="402" t="s">
        <v>14910</v>
      </c>
      <c r="J342" s="402" t="s">
        <v>12398</v>
      </c>
      <c r="K342" s="405" t="s">
        <v>16818</v>
      </c>
      <c r="L342" s="405" t="s">
        <v>16819</v>
      </c>
      <c r="M342" s="405" t="s">
        <v>16820</v>
      </c>
      <c r="N342" s="405" t="s">
        <v>16470</v>
      </c>
      <c r="O342" s="405" t="s">
        <v>16186</v>
      </c>
      <c r="P342" s="403" t="s">
        <v>474</v>
      </c>
      <c r="Q342" s="406" t="s">
        <v>16170</v>
      </c>
      <c r="R342" s="166" t="str">
        <f ca="1">IF(ISERROR($V342),"",OFFSET('Smelter Look-up'!$C$4,$V342-4,0)&amp;"")</f>
        <v>PT Bangka Prima Tin</v>
      </c>
      <c r="S342" s="165" t="str">
        <f t="shared" ca="1" si="47"/>
        <v>ID</v>
      </c>
      <c r="T342" s="165" t="str">
        <f ca="1">IF(B342="","",IF(ISERROR(MATCH($J342,SorP!$B$1:$B$6261,0)),"",INDIRECT("'SorP'!$A$"&amp;MATCH($S342&amp;$J342,SorP!C:C,0))))</f>
        <v>ID-BB</v>
      </c>
      <c r="U342" s="185"/>
      <c r="V342" s="209">
        <f>IF(C342="",NA(),IF(OR(C342="Smelter not listed",C342="Smelter not yet identified"),MATCH($B342&amp;$D342,'Smelter Look-up'!$J:$J,0),MATCH($B342&amp;$C342,'Smelter Look-up'!$J:$J,0)))</f>
        <v>521</v>
      </c>
      <c r="X342" s="210">
        <f t="shared" si="48"/>
        <v>0</v>
      </c>
      <c r="AB342" s="211" t="str">
        <f t="shared" si="49"/>
        <v>TinPT Bangka Prima Tin</v>
      </c>
    </row>
    <row r="343" spans="1:28" s="210" customFormat="1" ht="20">
      <c r="A343" s="399" t="s">
        <v>16821</v>
      </c>
      <c r="B343" s="400" t="s">
        <v>1088</v>
      </c>
      <c r="C343" s="404" t="s">
        <v>1760</v>
      </c>
      <c r="D343" s="407" t="s">
        <v>16822</v>
      </c>
      <c r="E343" s="400" t="s">
        <v>1058</v>
      </c>
      <c r="F343" s="400" t="s">
        <v>16821</v>
      </c>
      <c r="G343" s="400" t="s">
        <v>12764</v>
      </c>
      <c r="H343" s="401"/>
      <c r="I343" s="402"/>
      <c r="J343" s="402"/>
      <c r="K343" s="405"/>
      <c r="L343" s="405"/>
      <c r="M343" s="405"/>
      <c r="N343" s="405"/>
      <c r="O343" s="405"/>
      <c r="P343" s="403"/>
      <c r="Q343" s="406"/>
      <c r="R343" s="166" t="str">
        <f ca="1">IF(ISERROR($V343),"",OFFSET('Smelter Look-up'!$C$4,$V343-4,0)&amp;"")</f>
        <v/>
      </c>
      <c r="S343" s="165" t="str">
        <f t="shared" ca="1" si="47"/>
        <v>CN</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si="48"/>
        <v>0</v>
      </c>
      <c r="AB343" s="211" t="str">
        <f t="shared" si="49"/>
        <v>TinSmelter not listed</v>
      </c>
    </row>
    <row r="344" spans="1:28" s="210" customFormat="1" ht="40.5">
      <c r="A344" s="399" t="s">
        <v>16823</v>
      </c>
      <c r="B344" s="400" t="s">
        <v>1088</v>
      </c>
      <c r="C344" s="404" t="s">
        <v>16824</v>
      </c>
      <c r="D344" s="407" t="s">
        <v>16824</v>
      </c>
      <c r="E344" s="400" t="s">
        <v>1063</v>
      </c>
      <c r="F344" s="400" t="s">
        <v>16823</v>
      </c>
      <c r="G344" s="400" t="s">
        <v>12764</v>
      </c>
      <c r="H344" s="401">
        <v>0</v>
      </c>
      <c r="I344" s="402" t="s">
        <v>16601</v>
      </c>
      <c r="J344" s="402" t="s">
        <v>12398</v>
      </c>
      <c r="K344" s="405" t="s">
        <v>16825</v>
      </c>
      <c r="L344" s="405" t="s">
        <v>16826</v>
      </c>
      <c r="M344" s="405" t="s">
        <v>16827</v>
      </c>
      <c r="N344" s="405" t="s">
        <v>16470</v>
      </c>
      <c r="O344" s="405" t="s">
        <v>16186</v>
      </c>
      <c r="P344" s="403" t="s">
        <v>474</v>
      </c>
      <c r="Q344" s="406" t="s">
        <v>15902</v>
      </c>
      <c r="R344" s="166" t="str">
        <f ca="1">IF(ISERROR($V344),"",OFFSET('Smelter Look-up'!$C$4,$V344-4,0)&amp;"")</f>
        <v/>
      </c>
      <c r="S344" s="165" t="str">
        <f t="shared" ref="S344:S374" ca="1" si="50">IF(B344="","",IF(ISERROR(MATCH($E344,CL,0)),"Unknown",INDIRECT("'C'!$A$"&amp;MATCH($E344,CL,0)+1)))</f>
        <v>ID</v>
      </c>
      <c r="T344" s="165" t="str">
        <f ca="1">IF(B344="","",IF(ISERROR(MATCH($J344,SorP!$B$1:$B$6261,0)),"",INDIRECT("'SorP'!$A$"&amp;MATCH($S344&amp;$J344,SorP!C:C,0))))</f>
        <v>ID-BB</v>
      </c>
      <c r="U344" s="185"/>
      <c r="V344" s="209" t="e">
        <f>IF(C344="",NA(),IF(OR(C344="Smelter not listed",C344="Smelter not yet identified"),MATCH($B344&amp;$D344,'Smelter Look-up'!$J:$J,0),MATCH($B344&amp;$C344,'Smelter Look-up'!$J:$J,0)))</f>
        <v>#N/A</v>
      </c>
      <c r="X344" s="210">
        <f t="shared" ref="X344:X374" si="51">IF(AND(C344="Smelter not listed",OR(LEN(D344)=0,LEN(E344)=0)),1,0)</f>
        <v>0</v>
      </c>
      <c r="AB344" s="211" t="str">
        <f t="shared" ref="AB344:AB374" si="52">B344&amp;C344</f>
        <v>TinPT Sukses Inti Makmur</v>
      </c>
    </row>
    <row r="345" spans="1:28" s="210" customFormat="1" ht="20">
      <c r="A345" s="399" t="s">
        <v>16828</v>
      </c>
      <c r="B345" s="400" t="s">
        <v>1088</v>
      </c>
      <c r="C345" s="404" t="s">
        <v>1760</v>
      </c>
      <c r="D345" s="407" t="s">
        <v>142</v>
      </c>
      <c r="E345" s="400" t="s">
        <v>1058</v>
      </c>
      <c r="F345" s="400" t="s">
        <v>16828</v>
      </c>
      <c r="G345" s="400" t="s">
        <v>12764</v>
      </c>
      <c r="H345" s="401"/>
      <c r="I345" s="402"/>
      <c r="J345" s="402"/>
      <c r="K345" s="405"/>
      <c r="L345" s="405"/>
      <c r="M345" s="405"/>
      <c r="N345" s="405"/>
      <c r="O345" s="405"/>
      <c r="P345" s="403"/>
      <c r="Q345" s="406"/>
      <c r="R345" s="166" t="str">
        <f ca="1">IF(ISERROR($V345),"",OFFSET('Smelter Look-up'!$C$4,$V345-4,0)&amp;"")</f>
        <v/>
      </c>
      <c r="S345" s="165" t="str">
        <f t="shared" ca="1" si="50"/>
        <v>CN</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si="51"/>
        <v>0</v>
      </c>
      <c r="AB345" s="211" t="str">
        <f t="shared" si="52"/>
        <v>TinSmelter not listed</v>
      </c>
    </row>
    <row r="346" spans="1:28" s="210" customFormat="1" ht="20">
      <c r="A346" s="399" t="s">
        <v>16829</v>
      </c>
      <c r="B346" s="400" t="s">
        <v>1088</v>
      </c>
      <c r="C346" s="404" t="s">
        <v>16830</v>
      </c>
      <c r="D346" s="407"/>
      <c r="E346" s="400" t="s">
        <v>16466</v>
      </c>
      <c r="F346" s="400" t="s">
        <v>16829</v>
      </c>
      <c r="G346" s="400" t="s">
        <v>12764</v>
      </c>
      <c r="H346" s="401"/>
      <c r="I346" s="402"/>
      <c r="J346" s="402"/>
      <c r="K346" s="405"/>
      <c r="L346" s="405"/>
      <c r="M346" s="405"/>
      <c r="N346" s="405"/>
      <c r="O346" s="405"/>
      <c r="P346" s="403"/>
      <c r="Q346" s="406"/>
      <c r="R346" s="166" t="str">
        <f ca="1">IF(ISERROR($V346),"",OFFSET('Smelter Look-up'!$C$4,$V346-4,0)&amp;"")</f>
        <v/>
      </c>
      <c r="S346" s="165" t="str">
        <f t="shared" ca="1" si="50"/>
        <v>ID</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si="51"/>
        <v>0</v>
      </c>
      <c r="AB346" s="211" t="str">
        <f t="shared" si="52"/>
        <v>TinPT Kijang Jaya Mandiri</v>
      </c>
    </row>
    <row r="347" spans="1:28" s="210" customFormat="1" ht="27">
      <c r="A347" s="399" t="s">
        <v>16831</v>
      </c>
      <c r="B347" s="400" t="s">
        <v>1088</v>
      </c>
      <c r="C347" s="404" t="s">
        <v>16832</v>
      </c>
      <c r="D347" s="407" t="s">
        <v>16832</v>
      </c>
      <c r="E347" s="400" t="s">
        <v>852</v>
      </c>
      <c r="F347" s="400" t="s">
        <v>16831</v>
      </c>
      <c r="G347" s="400" t="s">
        <v>12764</v>
      </c>
      <c r="H347" s="401">
        <v>0</v>
      </c>
      <c r="I347" s="402" t="s">
        <v>16833</v>
      </c>
      <c r="J347" s="402" t="s">
        <v>11692</v>
      </c>
      <c r="K347" s="405" t="s">
        <v>16834</v>
      </c>
      <c r="L347" s="405" t="s">
        <v>16835</v>
      </c>
      <c r="M347" s="405" t="s">
        <v>15954</v>
      </c>
      <c r="N347" s="405" t="s">
        <v>16836</v>
      </c>
      <c r="O347" s="405" t="s">
        <v>16837</v>
      </c>
      <c r="P347" s="403" t="s">
        <v>474</v>
      </c>
      <c r="Q347" s="406" t="s">
        <v>15902</v>
      </c>
      <c r="R347" s="166" t="str">
        <f ca="1">IF(ISERROR($V347),"",OFFSET('Smelter Look-up'!$C$4,$V347-4,0)&amp;"")</f>
        <v/>
      </c>
      <c r="S347" s="165" t="str">
        <f t="shared" ca="1" si="50"/>
        <v>VN</v>
      </c>
      <c r="T347" s="165" t="str">
        <f ca="1">IF(B347="","",IF(ISERROR(MATCH($J347,SorP!$B$1:$B$6261,0)),"",INDIRECT("'SorP'!$A$"&amp;MATCH($S347&amp;$J347,SorP!C:C,0))))</f>
        <v>VN-69</v>
      </c>
      <c r="U347" s="185"/>
      <c r="V347" s="209" t="e">
        <f>IF(C347="",NA(),IF(OR(C347="Smelter not listed",C347="Smelter not yet identified"),MATCH($B347&amp;$D347,'Smelter Look-up'!$J:$J,0),MATCH($B347&amp;$C347,'Smelter Look-up'!$J:$J,0)))</f>
        <v>#N/A</v>
      </c>
      <c r="X347" s="210">
        <f t="shared" si="51"/>
        <v>0</v>
      </c>
      <c r="AB347" s="211" t="str">
        <f t="shared" si="52"/>
        <v>TinThai Nguyen Mining and Metallurgy Co., Ltd.</v>
      </c>
    </row>
    <row r="348" spans="1:28" s="210" customFormat="1" ht="40.5">
      <c r="A348" s="399" t="s">
        <v>16838</v>
      </c>
      <c r="B348" s="400" t="s">
        <v>1088</v>
      </c>
      <c r="C348" s="404" t="s">
        <v>16839</v>
      </c>
      <c r="D348" s="407" t="s">
        <v>16839</v>
      </c>
      <c r="E348" s="400" t="s">
        <v>1063</v>
      </c>
      <c r="F348" s="400" t="s">
        <v>16838</v>
      </c>
      <c r="G348" s="400" t="s">
        <v>12764</v>
      </c>
      <c r="H348" s="401">
        <v>0</v>
      </c>
      <c r="I348" s="402" t="s">
        <v>16840</v>
      </c>
      <c r="J348" s="402" t="s">
        <v>12398</v>
      </c>
      <c r="K348" s="405" t="s">
        <v>16579</v>
      </c>
      <c r="L348" s="405" t="s">
        <v>16579</v>
      </c>
      <c r="M348" s="405" t="s">
        <v>16841</v>
      </c>
      <c r="N348" s="405" t="s">
        <v>16842</v>
      </c>
      <c r="O348" s="405" t="s">
        <v>16843</v>
      </c>
      <c r="P348" s="403" t="s">
        <v>474</v>
      </c>
      <c r="Q348" s="406" t="s">
        <v>15902</v>
      </c>
      <c r="R348" s="166" t="str">
        <f ca="1">IF(ISERROR($V348),"",OFFSET('Smelter Look-up'!$C$4,$V348-4,0)&amp;"")</f>
        <v/>
      </c>
      <c r="S348" s="165" t="str">
        <f t="shared" ca="1" si="50"/>
        <v>ID</v>
      </c>
      <c r="T348" s="165" t="str">
        <f ca="1">IF(B348="","",IF(ISERROR(MATCH($J348,SorP!$B$1:$B$6261,0)),"",INDIRECT("'SorP'!$A$"&amp;MATCH($S348&amp;$J348,SorP!C:C,0))))</f>
        <v>ID-BB</v>
      </c>
      <c r="U348" s="185"/>
      <c r="V348" s="209" t="e">
        <f>IF(C348="",NA(),IF(OR(C348="Smelter not listed",C348="Smelter not yet identified"),MATCH($B348&amp;$D348,'Smelter Look-up'!$J:$J,0),MATCH($B348&amp;$C348,'Smelter Look-up'!$J:$J,0)))</f>
        <v>#N/A</v>
      </c>
      <c r="X348" s="210">
        <f t="shared" si="51"/>
        <v>0</v>
      </c>
      <c r="AB348" s="211" t="str">
        <f t="shared" si="52"/>
        <v>TinPT Menara Cipta Mulia</v>
      </c>
    </row>
    <row r="349" spans="1:28" s="210" customFormat="1" ht="27">
      <c r="A349" s="399" t="s">
        <v>16844</v>
      </c>
      <c r="B349" s="400" t="s">
        <v>1088</v>
      </c>
      <c r="C349" s="404" t="s">
        <v>16845</v>
      </c>
      <c r="D349" s="407" t="s">
        <v>16845</v>
      </c>
      <c r="E349" s="400" t="s">
        <v>1058</v>
      </c>
      <c r="F349" s="400" t="s">
        <v>16844</v>
      </c>
      <c r="G349" s="400" t="s">
        <v>12764</v>
      </c>
      <c r="H349" s="401">
        <v>0</v>
      </c>
      <c r="I349" s="402" t="s">
        <v>1692</v>
      </c>
      <c r="J349" s="402" t="s">
        <v>13117</v>
      </c>
      <c r="K349" s="405" t="s">
        <v>16846</v>
      </c>
      <c r="L349" s="405" t="s">
        <v>16847</v>
      </c>
      <c r="M349" s="405" t="s">
        <v>15954</v>
      </c>
      <c r="N349" s="405" t="s">
        <v>16470</v>
      </c>
      <c r="O349" s="405" t="s">
        <v>15984</v>
      </c>
      <c r="P349" s="403" t="s">
        <v>474</v>
      </c>
      <c r="Q349" s="406" t="s">
        <v>15902</v>
      </c>
      <c r="R349" s="166" t="str">
        <f ca="1">IF(ISERROR($V349),"",OFFSET('Smelter Look-up'!$C$4,$V349-4,0)&amp;"")</f>
        <v/>
      </c>
      <c r="S349" s="165" t="str">
        <f t="shared" ca="1" si="50"/>
        <v>CN</v>
      </c>
      <c r="T349" s="165" t="str">
        <f ca="1">IF(B349="","",IF(ISERROR(MATCH($J349,SorP!$B$1:$B$6261,0)),"",INDIRECT("'SorP'!$A$"&amp;MATCH($S349&amp;$J349,SorP!C:C,0))))</f>
        <v>CN-JX</v>
      </c>
      <c r="U349" s="185"/>
      <c r="V349" s="209" t="e">
        <f>IF(C349="",NA(),IF(OR(C349="Smelter not listed",C349="Smelter not yet identified"),MATCH($B349&amp;$D349,'Smelter Look-up'!$J:$J,0),MATCH($B349&amp;$C349,'Smelter Look-up'!$J:$J,0)))</f>
        <v>#N/A</v>
      </c>
      <c r="X349" s="210">
        <f t="shared" si="51"/>
        <v>0</v>
      </c>
      <c r="AB349" s="211" t="str">
        <f t="shared" si="52"/>
        <v>TinHuiChang Hill Tin Industry Co., Ltd.</v>
      </c>
    </row>
    <row r="350" spans="1:28" s="210" customFormat="1" ht="27">
      <c r="A350" s="399" t="s">
        <v>16848</v>
      </c>
      <c r="B350" s="400" t="s">
        <v>1088</v>
      </c>
      <c r="C350" s="404" t="s">
        <v>16849</v>
      </c>
      <c r="D350" s="407" t="s">
        <v>16849</v>
      </c>
      <c r="E350" s="400" t="s">
        <v>15984</v>
      </c>
      <c r="F350" s="400" t="s">
        <v>16848</v>
      </c>
      <c r="G350" s="400" t="s">
        <v>12764</v>
      </c>
      <c r="H350" s="401"/>
      <c r="I350" s="402"/>
      <c r="J350" s="402"/>
      <c r="K350" s="405"/>
      <c r="L350" s="405"/>
      <c r="M350" s="405"/>
      <c r="N350" s="405"/>
      <c r="O350" s="405"/>
      <c r="P350" s="403"/>
      <c r="Q350" s="406"/>
      <c r="R350" s="166" t="str">
        <f ca="1">IF(ISERROR($V350),"",OFFSET('Smelter Look-up'!$C$4,$V350-4,0)&amp;"")</f>
        <v/>
      </c>
      <c r="S350" s="165" t="str">
        <f t="shared" ca="1" si="50"/>
        <v>CN</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si="51"/>
        <v>0</v>
      </c>
      <c r="AB350" s="211" t="str">
        <f t="shared" si="52"/>
        <v>TinGejiu Fengming Metallurgy Chemical Plant</v>
      </c>
    </row>
    <row r="351" spans="1:28" s="210" customFormat="1" ht="20">
      <c r="A351" s="399" t="s">
        <v>16850</v>
      </c>
      <c r="B351" s="400" t="s">
        <v>1088</v>
      </c>
      <c r="C351" s="404" t="s">
        <v>16851</v>
      </c>
      <c r="D351" s="407"/>
      <c r="E351" s="400" t="s">
        <v>15984</v>
      </c>
      <c r="F351" s="400" t="s">
        <v>16850</v>
      </c>
      <c r="G351" s="400" t="s">
        <v>12764</v>
      </c>
      <c r="H351" s="401"/>
      <c r="I351" s="402"/>
      <c r="J351" s="402"/>
      <c r="K351" s="405"/>
      <c r="L351" s="405"/>
      <c r="M351" s="405"/>
      <c r="N351" s="405"/>
      <c r="O351" s="405"/>
      <c r="P351" s="403"/>
      <c r="Q351" s="406"/>
      <c r="R351" s="166" t="str">
        <f ca="1">IF(ISERROR($V351),"",OFFSET('Smelter Look-up'!$C$4,$V351-4,0)&amp;"")</f>
        <v/>
      </c>
      <c r="S351" s="165" t="str">
        <f t="shared" ca="1" si="50"/>
        <v>CN</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si="51"/>
        <v>0</v>
      </c>
      <c r="AB351" s="211" t="str">
        <f t="shared" si="52"/>
        <v>TinGuanyang Guida Nonferrous Metal Smelting Plant</v>
      </c>
    </row>
    <row r="352" spans="1:28" s="210" customFormat="1" ht="40.5">
      <c r="A352" s="399" t="s">
        <v>2236</v>
      </c>
      <c r="B352" s="400" t="s">
        <v>1088</v>
      </c>
      <c r="C352" s="404" t="s">
        <v>2206</v>
      </c>
      <c r="D352" s="407"/>
      <c r="E352" s="400" t="s">
        <v>16378</v>
      </c>
      <c r="F352" s="400" t="s">
        <v>2236</v>
      </c>
      <c r="G352" s="400" t="s">
        <v>12764</v>
      </c>
      <c r="H352" s="401" t="s">
        <v>16379</v>
      </c>
      <c r="I352" s="402" t="s">
        <v>2239</v>
      </c>
      <c r="J352" s="402" t="s">
        <v>2240</v>
      </c>
      <c r="K352" s="405"/>
      <c r="L352" s="405"/>
      <c r="M352" s="405"/>
      <c r="N352" s="405"/>
      <c r="O352" s="405" t="s">
        <v>16264</v>
      </c>
      <c r="P352" s="403"/>
      <c r="Q352" s="406" t="s">
        <v>15935</v>
      </c>
      <c r="R352" s="166" t="str">
        <f ca="1">IF(ISERROR($V352),"",OFFSET('Smelter Look-up'!$C$4,$V352-4,0)&amp;"")</f>
        <v>Modeltech Sdn Bhd</v>
      </c>
      <c r="S352" s="165" t="str">
        <f t="shared" ca="1" si="50"/>
        <v>MY</v>
      </c>
      <c r="T352" s="165" t="str">
        <f ca="1">IF(B352="","",IF(ISERROR(MATCH($J352,SorP!$B$1:$B$6261,0)),"",INDIRECT("'SorP'!$A$"&amp;MATCH($S352&amp;$J352,SorP!C:C,0))))</f>
        <v>MY-04</v>
      </c>
      <c r="U352" s="185"/>
      <c r="V352" s="209">
        <f>IF(C352="",NA(),IF(OR(C352="Smelter not listed",C352="Smelter not yet identified"),MATCH($B352&amp;$D352,'Smelter Look-up'!$J:$J,0),MATCH($B352&amp;$C352,'Smelter Look-up'!$J:$J,0)))</f>
        <v>505</v>
      </c>
      <c r="X352" s="210">
        <f t="shared" si="51"/>
        <v>0</v>
      </c>
      <c r="AB352" s="211" t="str">
        <f t="shared" si="52"/>
        <v>TinModeltech Sdn Bhd</v>
      </c>
    </row>
    <row r="353" spans="1:28" s="210" customFormat="1" ht="20">
      <c r="A353" s="399" t="s">
        <v>16852</v>
      </c>
      <c r="B353" s="400" t="s">
        <v>1088</v>
      </c>
      <c r="C353" s="404" t="s">
        <v>1760</v>
      </c>
      <c r="D353" s="407" t="s">
        <v>16853</v>
      </c>
      <c r="E353" s="400" t="s">
        <v>1058</v>
      </c>
      <c r="F353" s="400" t="s">
        <v>16852</v>
      </c>
      <c r="G353" s="400" t="s">
        <v>12764</v>
      </c>
      <c r="H353" s="401"/>
      <c r="I353" s="402"/>
      <c r="J353" s="402"/>
      <c r="K353" s="405"/>
      <c r="L353" s="405"/>
      <c r="M353" s="405"/>
      <c r="N353" s="405"/>
      <c r="O353" s="405"/>
      <c r="P353" s="403"/>
      <c r="Q353" s="406"/>
      <c r="R353" s="166" t="str">
        <f ca="1">IF(ISERROR($V353),"",OFFSET('Smelter Look-up'!$C$4,$V353-4,0)&amp;"")</f>
        <v/>
      </c>
      <c r="S353" s="165" t="str">
        <f t="shared" ca="1" si="50"/>
        <v>CN</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si="51"/>
        <v>0</v>
      </c>
      <c r="AB353" s="211" t="str">
        <f t="shared" si="52"/>
        <v>TinSmelter not listed</v>
      </c>
    </row>
    <row r="354" spans="1:28" s="210" customFormat="1" ht="20">
      <c r="A354" s="399" t="s">
        <v>16854</v>
      </c>
      <c r="B354" s="400" t="s">
        <v>1088</v>
      </c>
      <c r="C354" s="404" t="s">
        <v>16855</v>
      </c>
      <c r="D354" s="407" t="s">
        <v>16855</v>
      </c>
      <c r="E354" s="400" t="s">
        <v>16466</v>
      </c>
      <c r="F354" s="400" t="s">
        <v>16854</v>
      </c>
      <c r="G354" s="400" t="s">
        <v>12764</v>
      </c>
      <c r="H354" s="401"/>
      <c r="I354" s="402"/>
      <c r="J354" s="402"/>
      <c r="K354" s="405"/>
      <c r="L354" s="405"/>
      <c r="M354" s="405"/>
      <c r="N354" s="405"/>
      <c r="O354" s="405"/>
      <c r="P354" s="403"/>
      <c r="Q354" s="406"/>
      <c r="R354" s="166" t="str">
        <f ca="1">IF(ISERROR($V354),"",OFFSET('Smelter Look-up'!$C$4,$V354-4,0)&amp;"")</f>
        <v/>
      </c>
      <c r="S354" s="165" t="str">
        <f t="shared" ca="1" si="50"/>
        <v>ID</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si="51"/>
        <v>0</v>
      </c>
      <c r="AB354" s="211" t="str">
        <f t="shared" si="52"/>
        <v>TinPT Lautan Harmonis Sejahtera</v>
      </c>
    </row>
    <row r="355" spans="1:28" s="210" customFormat="1" ht="20">
      <c r="A355" s="399" t="s">
        <v>16856</v>
      </c>
      <c r="B355" s="400" t="s">
        <v>1088</v>
      </c>
      <c r="C355" s="404" t="s">
        <v>1760</v>
      </c>
      <c r="D355" s="407" t="s">
        <v>16857</v>
      </c>
      <c r="E355" s="400" t="s">
        <v>15989</v>
      </c>
      <c r="F355" s="400" t="s">
        <v>16856</v>
      </c>
      <c r="G355" s="400" t="s">
        <v>12764</v>
      </c>
      <c r="H355" s="401"/>
      <c r="I355" s="402"/>
      <c r="J355" s="402"/>
      <c r="K355" s="405"/>
      <c r="L355" s="405"/>
      <c r="M355" s="405"/>
      <c r="N355" s="405"/>
      <c r="O355" s="405"/>
      <c r="P355" s="403"/>
      <c r="Q355" s="406"/>
      <c r="R355" s="166" t="str">
        <f ca="1">IF(ISERROR($V355),"",OFFSET('Smelter Look-up'!$C$4,$V355-4,0)&amp;"")</f>
        <v/>
      </c>
      <c r="S355" s="165" t="str">
        <f t="shared" ca="1" si="50"/>
        <v>Unknown</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si="51"/>
        <v>0</v>
      </c>
      <c r="AB355" s="211" t="str">
        <f t="shared" si="52"/>
        <v>TinSmelter not listed</v>
      </c>
    </row>
    <row r="356" spans="1:28" s="210" customFormat="1" ht="54">
      <c r="A356" s="399" t="s">
        <v>2419</v>
      </c>
      <c r="B356" s="400" t="s">
        <v>1088</v>
      </c>
      <c r="C356" s="404" t="s">
        <v>2418</v>
      </c>
      <c r="D356" s="407" t="s">
        <v>2418</v>
      </c>
      <c r="E356" s="400" t="s">
        <v>1058</v>
      </c>
      <c r="F356" s="400" t="s">
        <v>2419</v>
      </c>
      <c r="G356" s="400" t="s">
        <v>12764</v>
      </c>
      <c r="H356" s="401">
        <v>0</v>
      </c>
      <c r="I356" s="402" t="s">
        <v>1737</v>
      </c>
      <c r="J356" s="402" t="s">
        <v>13122</v>
      </c>
      <c r="K356" s="405" t="s">
        <v>16858</v>
      </c>
      <c r="L356" s="405" t="s">
        <v>16858</v>
      </c>
      <c r="M356" s="405" t="s">
        <v>16859</v>
      </c>
      <c r="N356" s="405" t="s">
        <v>16860</v>
      </c>
      <c r="O356" s="405" t="s">
        <v>16062</v>
      </c>
      <c r="P356" s="403" t="s">
        <v>474</v>
      </c>
      <c r="Q356" s="406" t="s">
        <v>15902</v>
      </c>
      <c r="R356" s="166" t="str">
        <f ca="1">IF(ISERROR($V356),"",OFFSET('Smelter Look-up'!$C$4,$V356-4,0)&amp;"")</f>
        <v>Guangdong Hanhe Non-Ferrous Metal Co., Ltd.</v>
      </c>
      <c r="S356" s="165" t="str">
        <f t="shared" ca="1" si="50"/>
        <v>CN</v>
      </c>
      <c r="T356" s="165" t="str">
        <f ca="1">IF(B356="","",IF(ISERROR(MATCH($J356,SorP!$B$1:$B$6261,0)),"",INDIRECT("'SorP'!$A$"&amp;MATCH($S356&amp;$J356,SorP!C:C,0))))</f>
        <v>CN-GD</v>
      </c>
      <c r="U356" s="185"/>
      <c r="V356" s="209">
        <f>IF(C356="",NA(),IF(OR(C356="Smelter not listed",C356="Smelter not yet identified"),MATCH($B356&amp;$D356,'Smelter Look-up'!$J:$J,0),MATCH($B356&amp;$C356,'Smelter Look-up'!$J:$J,0)))</f>
        <v>475</v>
      </c>
      <c r="X356" s="210">
        <f t="shared" si="51"/>
        <v>0</v>
      </c>
      <c r="AB356" s="211" t="str">
        <f t="shared" si="52"/>
        <v>TinGuangdong Hanhe Non-Ferrous Metal Co., Ltd.</v>
      </c>
    </row>
    <row r="357" spans="1:28" s="210" customFormat="1" ht="27">
      <c r="A357" s="399" t="s">
        <v>12470</v>
      </c>
      <c r="B357" s="400" t="s">
        <v>1088</v>
      </c>
      <c r="C357" s="404" t="s">
        <v>12469</v>
      </c>
      <c r="D357" s="407" t="s">
        <v>12469</v>
      </c>
      <c r="E357" s="400" t="s">
        <v>1058</v>
      </c>
      <c r="F357" s="400" t="s">
        <v>12470</v>
      </c>
      <c r="G357" s="400" t="s">
        <v>12764</v>
      </c>
      <c r="H357" s="401" t="s">
        <v>16861</v>
      </c>
      <c r="I357" s="402" t="s">
        <v>12484</v>
      </c>
      <c r="J357" s="402" t="s">
        <v>13100</v>
      </c>
      <c r="K357" s="405" t="s">
        <v>15903</v>
      </c>
      <c r="L357" s="405" t="s">
        <v>16862</v>
      </c>
      <c r="M357" s="405" t="s">
        <v>16214</v>
      </c>
      <c r="N357" s="405" t="s">
        <v>16452</v>
      </c>
      <c r="O357" s="405" t="s">
        <v>16863</v>
      </c>
      <c r="P357" s="403" t="s">
        <v>475</v>
      </c>
      <c r="Q357" s="406" t="s">
        <v>16864</v>
      </c>
      <c r="R357" s="166" t="str">
        <f ca="1">IF(ISERROR($V357),"",OFFSET('Smelter Look-up'!$C$4,$V357-4,0)&amp;"")</f>
        <v>Chifeng Dajingzi Tin Industry Co., Ltd.</v>
      </c>
      <c r="S357" s="165" t="str">
        <f t="shared" ca="1" si="50"/>
        <v>CN</v>
      </c>
      <c r="T357" s="165" t="str">
        <f ca="1">IF(B357="","",IF(ISERROR(MATCH($J357,SorP!$B$1:$B$6261,0)),"",INDIRECT("'SorP'!$A$"&amp;MATCH($S357&amp;$J357,SorP!C:C,0))))</f>
        <v>CN-NM</v>
      </c>
      <c r="U357" s="185"/>
      <c r="V357" s="209">
        <f>IF(C357="",NA(),IF(OR(C357="Smelter not listed",C357="Smelter not yet identified"),MATCH($B357&amp;$D357,'Smelter Look-up'!$J:$J,0),MATCH($B357&amp;$C357,'Smelter Look-up'!$J:$J,0)))</f>
        <v>429</v>
      </c>
      <c r="X357" s="210">
        <f t="shared" si="51"/>
        <v>0</v>
      </c>
      <c r="AB357" s="211" t="str">
        <f t="shared" si="52"/>
        <v>TinChifeng Dajingzi Tin Industry Co., Ltd.</v>
      </c>
    </row>
    <row r="358" spans="1:28" s="210" customFormat="1" ht="175.5">
      <c r="A358" s="399" t="s">
        <v>16865</v>
      </c>
      <c r="B358" s="400" t="s">
        <v>1088</v>
      </c>
      <c r="C358" s="404" t="s">
        <v>16866</v>
      </c>
      <c r="D358" s="407" t="s">
        <v>16866</v>
      </c>
      <c r="E358" s="400" t="s">
        <v>1063</v>
      </c>
      <c r="F358" s="400" t="s">
        <v>16865</v>
      </c>
      <c r="G358" s="400" t="s">
        <v>12764</v>
      </c>
      <c r="H358" s="401">
        <v>0</v>
      </c>
      <c r="I358" s="402" t="s">
        <v>14557</v>
      </c>
      <c r="J358" s="402" t="s">
        <v>12398</v>
      </c>
      <c r="K358" s="405" t="s">
        <v>16579</v>
      </c>
      <c r="L358" s="405" t="s">
        <v>16579</v>
      </c>
      <c r="M358" s="405" t="s">
        <v>16017</v>
      </c>
      <c r="N358" s="405" t="s">
        <v>16867</v>
      </c>
      <c r="O358" s="405" t="s">
        <v>16868</v>
      </c>
      <c r="P358" s="403" t="s">
        <v>474</v>
      </c>
      <c r="Q358" s="406" t="s">
        <v>15902</v>
      </c>
      <c r="R358" s="166" t="str">
        <f ca="1">IF(ISERROR($V358),"",OFFSET('Smelter Look-up'!$C$4,$V358-4,0)&amp;"")</f>
        <v/>
      </c>
      <c r="S358" s="165" t="str">
        <f t="shared" ca="1" si="50"/>
        <v>ID</v>
      </c>
      <c r="T358" s="165" t="str">
        <f ca="1">IF(B358="","",IF(ISERROR(MATCH($J358,SorP!$B$1:$B$6261,0)),"",INDIRECT("'SorP'!$A$"&amp;MATCH($S358&amp;$J358,SorP!C:C,0))))</f>
        <v>ID-BB</v>
      </c>
      <c r="U358" s="185"/>
      <c r="V358" s="209" t="e">
        <f>IF(C358="",NA(),IF(OR(C358="Smelter not listed",C358="Smelter not yet identified"),MATCH($B358&amp;$D358,'Smelter Look-up'!$J:$J,0),MATCH($B358&amp;$C358,'Smelter Look-up'!$J:$J,0)))</f>
        <v>#N/A</v>
      </c>
      <c r="X358" s="210">
        <f t="shared" si="51"/>
        <v>0</v>
      </c>
      <c r="AB358" s="211" t="str">
        <f t="shared" si="52"/>
        <v>TinPT Bangka Serumpun</v>
      </c>
    </row>
    <row r="359" spans="1:28" s="210" customFormat="1" ht="40.5">
      <c r="A359" s="399" t="s">
        <v>16869</v>
      </c>
      <c r="B359" s="400" t="s">
        <v>1088</v>
      </c>
      <c r="C359" s="404" t="s">
        <v>16870</v>
      </c>
      <c r="D359" s="407"/>
      <c r="E359" s="400" t="s">
        <v>1072</v>
      </c>
      <c r="F359" s="400" t="s">
        <v>16869</v>
      </c>
      <c r="G359" s="400" t="s">
        <v>12764</v>
      </c>
      <c r="H359" s="401">
        <v>0</v>
      </c>
      <c r="I359" s="402" t="s">
        <v>7905</v>
      </c>
      <c r="J359" s="402" t="s">
        <v>7905</v>
      </c>
      <c r="K359" s="405"/>
      <c r="L359" s="405"/>
      <c r="M359" s="405"/>
      <c r="N359" s="405"/>
      <c r="O359" s="405" t="s">
        <v>16871</v>
      </c>
      <c r="P359" s="403"/>
      <c r="Q359" s="406" t="s">
        <v>15935</v>
      </c>
      <c r="R359" s="166" t="str">
        <f ca="1">IF(ISERROR($V359),"",OFFSET('Smelter Look-up'!$C$4,$V359-4,0)&amp;"")</f>
        <v/>
      </c>
      <c r="S359" s="165" t="str">
        <f t="shared" ca="1" si="50"/>
        <v>MM</v>
      </c>
      <c r="T359" s="165" t="str">
        <f ca="1">IF(B359="","",IF(ISERROR(MATCH($J359,SorP!$B$1:$B$6261,0)),"",INDIRECT("'SorP'!$A$"&amp;MATCH($S359&amp;$J359,SorP!C:C,0))))</f>
        <v>MM-06</v>
      </c>
      <c r="U359" s="185"/>
      <c r="V359" s="209" t="e">
        <f>IF(C359="",NA(),IF(OR(C359="Smelter not listed",C359="Smelter not yet identified"),MATCH($B359&amp;$D359,'Smelter Look-up'!$J:$J,0),MATCH($B359&amp;$C359,'Smelter Look-up'!$J:$J,0)))</f>
        <v>#N/A</v>
      </c>
      <c r="X359" s="210">
        <f t="shared" si="51"/>
        <v>0</v>
      </c>
      <c r="AB359" s="211" t="str">
        <f t="shared" si="52"/>
        <v>TinPongpipat Company Limited</v>
      </c>
    </row>
    <row r="360" spans="1:28" s="210" customFormat="1" ht="40.5">
      <c r="A360" s="399" t="s">
        <v>12709</v>
      </c>
      <c r="B360" s="400" t="s">
        <v>1088</v>
      </c>
      <c r="C360" s="404" t="s">
        <v>12708</v>
      </c>
      <c r="D360" s="407" t="s">
        <v>12708</v>
      </c>
      <c r="E360" s="400" t="s">
        <v>2323</v>
      </c>
      <c r="F360" s="400" t="s">
        <v>12709</v>
      </c>
      <c r="G360" s="400" t="s">
        <v>12764</v>
      </c>
      <c r="H360" s="401">
        <v>0</v>
      </c>
      <c r="I360" s="402" t="s">
        <v>12710</v>
      </c>
      <c r="J360" s="402" t="s">
        <v>1660</v>
      </c>
      <c r="K360" s="405" t="s">
        <v>16858</v>
      </c>
      <c r="L360" s="405" t="s">
        <v>16858</v>
      </c>
      <c r="M360" s="405" t="s">
        <v>16461</v>
      </c>
      <c r="N360" s="405" t="s">
        <v>16872</v>
      </c>
      <c r="O360" s="405" t="s">
        <v>16873</v>
      </c>
      <c r="P360" s="403" t="s">
        <v>474</v>
      </c>
      <c r="Q360" s="406" t="s">
        <v>15902</v>
      </c>
      <c r="R360" s="166" t="str">
        <f ca="1">IF(ISERROR($V360),"",OFFSET('Smelter Look-up'!$C$4,$V360-4,0)&amp;"")</f>
        <v>Tin Technology &amp; Refining</v>
      </c>
      <c r="S360" s="165" t="str">
        <f t="shared" ca="1" si="50"/>
        <v>US</v>
      </c>
      <c r="T360" s="165" t="str">
        <f ca="1">IF(B360="","",IF(ISERROR(MATCH($J360,SorP!$B$1:$B$6261,0)),"",INDIRECT("'SorP'!$A$"&amp;MATCH($S360&amp;$J360,SorP!C:C,0))))</f>
        <v>US-PA</v>
      </c>
      <c r="U360" s="185"/>
      <c r="V360" s="209">
        <f>IF(C360="",NA(),IF(OR(C360="Smelter not listed",C360="Smelter not yet identified"),MATCH($B360&amp;$D360,'Smelter Look-up'!$J:$J,0),MATCH($B360&amp;$C360,'Smelter Look-up'!$J:$J,0)))</f>
        <v>547</v>
      </c>
      <c r="X360" s="210">
        <f t="shared" si="51"/>
        <v>0</v>
      </c>
      <c r="AB360" s="211" t="str">
        <f t="shared" si="52"/>
        <v>TinTin Technology &amp; Refining</v>
      </c>
    </row>
    <row r="361" spans="1:28" s="210" customFormat="1" ht="54">
      <c r="A361" s="399" t="s">
        <v>13285</v>
      </c>
      <c r="B361" s="400" t="s">
        <v>1088</v>
      </c>
      <c r="C361" s="404" t="s">
        <v>13284</v>
      </c>
      <c r="D361" s="407"/>
      <c r="E361" s="400" t="s">
        <v>15984</v>
      </c>
      <c r="F361" s="400" t="s">
        <v>13285</v>
      </c>
      <c r="G361" s="400" t="s">
        <v>12764</v>
      </c>
      <c r="H361" s="401" t="s">
        <v>16874</v>
      </c>
      <c r="I361" s="402" t="s">
        <v>13310</v>
      </c>
      <c r="J361" s="402" t="s">
        <v>13122</v>
      </c>
      <c r="K361" s="405"/>
      <c r="L361" s="405"/>
      <c r="M361" s="405"/>
      <c r="N361" s="405"/>
      <c r="O361" s="405" t="s">
        <v>16186</v>
      </c>
      <c r="P361" s="403"/>
      <c r="Q361" s="406" t="s">
        <v>15935</v>
      </c>
      <c r="R361" s="166" t="str">
        <f ca="1">IF(ISERROR($V361),"",OFFSET('Smelter Look-up'!$C$4,$V361-4,0)&amp;"")</f>
        <v>Dongguan CiEXPO Environmental Engineering Co., Ltd.</v>
      </c>
      <c r="S361" s="165" t="str">
        <f t="shared" ca="1" si="50"/>
        <v>CN</v>
      </c>
      <c r="T361" s="165" t="str">
        <f ca="1">IF(B361="","",IF(ISERROR(MATCH($J361,SorP!$B$1:$B$6261,0)),"",INDIRECT("'SorP'!$A$"&amp;MATCH($S361&amp;$J361,SorP!C:C,0))))</f>
        <v>CN-GD</v>
      </c>
      <c r="U361" s="185"/>
      <c r="V361" s="209">
        <f>IF(C361="",NA(),IF(OR(C361="Smelter not listed",C361="Smelter not yet identified"),MATCH($B361&amp;$D361,'Smelter Look-up'!$J:$J,0),MATCH($B361&amp;$C361,'Smelter Look-up'!$J:$J,0)))</f>
        <v>448</v>
      </c>
      <c r="X361" s="210">
        <f t="shared" si="51"/>
        <v>0</v>
      </c>
      <c r="AB361" s="211" t="str">
        <f t="shared" si="52"/>
        <v>TinDongguan CiEXPO Environmental Engineering Co., Ltd.</v>
      </c>
    </row>
    <row r="362" spans="1:28" s="210" customFormat="1" ht="27">
      <c r="A362" s="399" t="s">
        <v>15185</v>
      </c>
      <c r="B362" s="400" t="s">
        <v>1088</v>
      </c>
      <c r="C362" s="404" t="s">
        <v>15184</v>
      </c>
      <c r="D362" s="407" t="s">
        <v>15184</v>
      </c>
      <c r="E362" s="400" t="s">
        <v>1058</v>
      </c>
      <c r="F362" s="400" t="s">
        <v>15185</v>
      </c>
      <c r="G362" s="400" t="s">
        <v>12764</v>
      </c>
      <c r="H362" s="401">
        <v>0</v>
      </c>
      <c r="I362" s="402" t="s">
        <v>15196</v>
      </c>
      <c r="J362" s="402" t="s">
        <v>13115</v>
      </c>
      <c r="K362" s="405" t="s">
        <v>16875</v>
      </c>
      <c r="L362" s="405" t="s">
        <v>16876</v>
      </c>
      <c r="M362" s="405" t="s">
        <v>15954</v>
      </c>
      <c r="N362" s="405" t="s">
        <v>15969</v>
      </c>
      <c r="O362" s="405" t="s">
        <v>16062</v>
      </c>
      <c r="P362" s="403" t="s">
        <v>473</v>
      </c>
      <c r="Q362" s="406" t="s">
        <v>15902</v>
      </c>
      <c r="R362" s="166" t="str">
        <f ca="1">IF(ISERROR($V362),"",OFFSET('Smelter Look-up'!$C$4,$V362-4,0)&amp;"")</f>
        <v>Ma'anshan Weitai Tin Co., Ltd.</v>
      </c>
      <c r="S362" s="165" t="str">
        <f t="shared" ca="1" si="50"/>
        <v>CN</v>
      </c>
      <c r="T362" s="165" t="str">
        <f ca="1">IF(B362="","",IF(ISERROR(MATCH($J362,SorP!$B$1:$B$6261,0)),"",INDIRECT("'SorP'!$A$"&amp;MATCH($S362&amp;$J362,SorP!C:C,0))))</f>
        <v>CN-AH</v>
      </c>
      <c r="U362" s="185"/>
      <c r="V362" s="209">
        <f>IF(C362="",NA(),IF(OR(C362="Smelter not listed",C362="Smelter not yet identified"),MATCH($B362&amp;$D362,'Smelter Look-up'!$J:$J,0),MATCH($B362&amp;$C362,'Smelter Look-up'!$J:$J,0)))</f>
        <v>489</v>
      </c>
      <c r="X362" s="210">
        <f t="shared" si="51"/>
        <v>0</v>
      </c>
      <c r="AB362" s="211" t="str">
        <f t="shared" si="52"/>
        <v>TinMa'anshan Weitai Tin Co., Ltd.</v>
      </c>
    </row>
    <row r="363" spans="1:28" s="210" customFormat="1" ht="40.5">
      <c r="A363" s="399" t="s">
        <v>15460</v>
      </c>
      <c r="B363" s="400" t="s">
        <v>1088</v>
      </c>
      <c r="C363" s="404" t="s">
        <v>901</v>
      </c>
      <c r="D363" s="407" t="s">
        <v>15459</v>
      </c>
      <c r="E363" s="400" t="s">
        <v>16466</v>
      </c>
      <c r="F363" s="400" t="s">
        <v>15460</v>
      </c>
      <c r="G363" s="400" t="s">
        <v>12764</v>
      </c>
      <c r="H363" s="401" t="s">
        <v>16877</v>
      </c>
      <c r="I363" s="402">
        <v>0</v>
      </c>
      <c r="J363" s="402">
        <v>0</v>
      </c>
      <c r="K363" s="405"/>
      <c r="L363" s="405"/>
      <c r="M363" s="405"/>
      <c r="N363" s="405"/>
      <c r="O363" s="405" t="s">
        <v>16186</v>
      </c>
      <c r="P363" s="403"/>
      <c r="Q363" s="406"/>
      <c r="R363" s="166" t="str">
        <f ca="1">IF(ISERROR($V363),"",OFFSET('Smelter Look-up'!$C$4,$V363-4,0)&amp;"")</f>
        <v>PT Masbro Alam Stania</v>
      </c>
      <c r="S363" s="165" t="str">
        <f t="shared" ca="1" si="50"/>
        <v>ID</v>
      </c>
      <c r="T363" s="165" t="str">
        <f ca="1">IF(B363="","",IF(ISERROR(MATCH($J363,SorP!$B$1:$B$6261,0)),"",INDIRECT("'SorP'!$A$"&amp;MATCH($S363&amp;$J363,SorP!C:C,0))))</f>
        <v/>
      </c>
      <c r="U363" s="185"/>
      <c r="V363" s="209">
        <f>IF(C363="",NA(),IF(OR(C363="Smelter not listed",C363="Smelter not yet identified"),MATCH($B363&amp;$D363,'Smelter Look-up'!$J:$J,0),MATCH($B363&amp;$C363,'Smelter Look-up'!$J:$J,0)))</f>
        <v>523</v>
      </c>
      <c r="X363" s="210">
        <f t="shared" si="51"/>
        <v>0</v>
      </c>
      <c r="AB363" s="211" t="str">
        <f t="shared" si="52"/>
        <v>TinSmelter Not Listed</v>
      </c>
    </row>
    <row r="364" spans="1:28" s="210" customFormat="1" ht="27">
      <c r="A364" s="399" t="s">
        <v>16878</v>
      </c>
      <c r="B364" s="400" t="s">
        <v>1088</v>
      </c>
      <c r="C364" s="404" t="s">
        <v>16879</v>
      </c>
      <c r="D364" s="407" t="s">
        <v>16879</v>
      </c>
      <c r="E364" s="400" t="s">
        <v>1063</v>
      </c>
      <c r="F364" s="400" t="s">
        <v>16878</v>
      </c>
      <c r="G364" s="400" t="s">
        <v>12764</v>
      </c>
      <c r="H364" s="401">
        <v>0</v>
      </c>
      <c r="I364" s="402" t="s">
        <v>16880</v>
      </c>
      <c r="J364" s="402" t="s">
        <v>12398</v>
      </c>
      <c r="K364" s="405" t="s">
        <v>15903</v>
      </c>
      <c r="L364" s="405" t="s">
        <v>15903</v>
      </c>
      <c r="M364" s="405" t="s">
        <v>15912</v>
      </c>
      <c r="N364" s="405" t="s">
        <v>15894</v>
      </c>
      <c r="O364" s="405" t="s">
        <v>16186</v>
      </c>
      <c r="P364" s="403" t="s">
        <v>474</v>
      </c>
      <c r="Q364" s="406" t="s">
        <v>15902</v>
      </c>
      <c r="R364" s="166" t="str">
        <f ca="1">IF(ISERROR($V364),"",OFFSET('Smelter Look-up'!$C$4,$V364-4,0)&amp;"")</f>
        <v/>
      </c>
      <c r="S364" s="165" t="str">
        <f t="shared" ca="1" si="50"/>
        <v>ID</v>
      </c>
      <c r="T364" s="165" t="str">
        <f ca="1">IF(B364="","",IF(ISERROR(MATCH($J364,SorP!$B$1:$B$6261,0)),"",INDIRECT("'SorP'!$A$"&amp;MATCH($S364&amp;$J364,SorP!C:C,0))))</f>
        <v>ID-BB</v>
      </c>
      <c r="U364" s="185"/>
      <c r="V364" s="209" t="e">
        <f>IF(C364="",NA(),IF(OR(C364="Smelter not listed",C364="Smelter not yet identified"),MATCH($B364&amp;$D364,'Smelter Look-up'!$J:$J,0),MATCH($B364&amp;$C364,'Smelter Look-up'!$J:$J,0)))</f>
        <v>#N/A</v>
      </c>
      <c r="X364" s="210">
        <f t="shared" si="51"/>
        <v>0</v>
      </c>
      <c r="AB364" s="211" t="str">
        <f t="shared" si="52"/>
        <v>TinPT Rajawali Rimba Perkasa</v>
      </c>
    </row>
    <row r="365" spans="1:28" s="210" customFormat="1" ht="27">
      <c r="A365" s="399" t="s">
        <v>13348</v>
      </c>
      <c r="B365" s="400" t="s">
        <v>1088</v>
      </c>
      <c r="C365" s="404" t="s">
        <v>13334</v>
      </c>
      <c r="D365" s="407" t="s">
        <v>13334</v>
      </c>
      <c r="E365" s="400" t="s">
        <v>12638</v>
      </c>
      <c r="F365" s="400" t="s">
        <v>13348</v>
      </c>
      <c r="G365" s="400" t="s">
        <v>12764</v>
      </c>
      <c r="H365" s="401">
        <v>0</v>
      </c>
      <c r="I365" s="402" t="s">
        <v>13359</v>
      </c>
      <c r="J365" s="402" t="s">
        <v>9642</v>
      </c>
      <c r="K365" s="405" t="s">
        <v>15903</v>
      </c>
      <c r="L365" s="405" t="s">
        <v>15903</v>
      </c>
      <c r="M365" s="405" t="s">
        <v>15912</v>
      </c>
      <c r="N365" s="405" t="s">
        <v>16881</v>
      </c>
      <c r="O365" s="405" t="s">
        <v>16186</v>
      </c>
      <c r="P365" s="403" t="s">
        <v>474</v>
      </c>
      <c r="Q365" s="406" t="s">
        <v>15902</v>
      </c>
      <c r="R365" s="166" t="str">
        <f ca="1">IF(ISERROR($V365),"",OFFSET('Smelter Look-up'!$C$4,$V365-4,0)&amp;"")</f>
        <v>Luna Smelter, Ltd.</v>
      </c>
      <c r="S365" s="165" t="str">
        <f t="shared" ca="1" si="50"/>
        <v>RW</v>
      </c>
      <c r="T365" s="165" t="str">
        <f ca="1">IF(B365="","",IF(ISERROR(MATCH($J365,SorP!$B$1:$B$6261,0)),"",INDIRECT("'SorP'!$A$"&amp;MATCH($S365&amp;$J365,SorP!C:C,0))))</f>
        <v>RW-01</v>
      </c>
      <c r="U365" s="185"/>
      <c r="V365" s="209">
        <f>IF(C365="",NA(),IF(OR(C365="Smelter not listed",C365="Smelter not yet identified"),MATCH($B365&amp;$D365,'Smelter Look-up'!$J:$J,0),MATCH($B365&amp;$C365,'Smelter Look-up'!$J:$J,0)))</f>
        <v>488</v>
      </c>
      <c r="X365" s="210">
        <f t="shared" si="51"/>
        <v>0</v>
      </c>
      <c r="AB365" s="211" t="str">
        <f t="shared" si="52"/>
        <v>TinLuna Smelter, Ltd.</v>
      </c>
    </row>
    <row r="366" spans="1:28" s="210" customFormat="1" ht="20">
      <c r="A366" s="399" t="s">
        <v>16882</v>
      </c>
      <c r="B366" s="400" t="s">
        <v>1088</v>
      </c>
      <c r="C366" s="404" t="s">
        <v>1760</v>
      </c>
      <c r="D366" s="407" t="s">
        <v>16883</v>
      </c>
      <c r="E366" s="400" t="s">
        <v>15989</v>
      </c>
      <c r="F366" s="400" t="s">
        <v>16882</v>
      </c>
      <c r="G366" s="400" t="s">
        <v>12764</v>
      </c>
      <c r="H366" s="401"/>
      <c r="I366" s="402"/>
      <c r="J366" s="402"/>
      <c r="K366" s="405"/>
      <c r="L366" s="405"/>
      <c r="M366" s="405"/>
      <c r="N366" s="405"/>
      <c r="O366" s="405"/>
      <c r="P366" s="403"/>
      <c r="Q366" s="406"/>
      <c r="R366" s="166" t="str">
        <f ca="1">IF(ISERROR($V366),"",OFFSET('Smelter Look-up'!$C$4,$V366-4,0)&amp;"")</f>
        <v/>
      </c>
      <c r="S366" s="165" t="str">
        <f t="shared" ca="1" si="50"/>
        <v>Unknown</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si="51"/>
        <v>0</v>
      </c>
      <c r="AB366" s="211" t="str">
        <f t="shared" si="52"/>
        <v>TinSmelter not listed</v>
      </c>
    </row>
    <row r="367" spans="1:28" s="210" customFormat="1" ht="27">
      <c r="A367" s="399" t="s">
        <v>13295</v>
      </c>
      <c r="B367" s="400" t="s">
        <v>1088</v>
      </c>
      <c r="C367" s="404" t="s">
        <v>13294</v>
      </c>
      <c r="D367" s="407" t="s">
        <v>13294</v>
      </c>
      <c r="E367" s="400" t="s">
        <v>1058</v>
      </c>
      <c r="F367" s="400" t="s">
        <v>13295</v>
      </c>
      <c r="G367" s="400" t="s">
        <v>12764</v>
      </c>
      <c r="H367" s="401">
        <v>0</v>
      </c>
      <c r="I367" s="402" t="s">
        <v>2336</v>
      </c>
      <c r="J367" s="402" t="s">
        <v>13126</v>
      </c>
      <c r="K367" s="405" t="s">
        <v>16884</v>
      </c>
      <c r="L367" s="405" t="s">
        <v>16885</v>
      </c>
      <c r="M367" s="405" t="s">
        <v>16886</v>
      </c>
      <c r="N367" s="405" t="s">
        <v>16887</v>
      </c>
      <c r="O367" s="405" t="s">
        <v>16264</v>
      </c>
      <c r="P367" s="403" t="s">
        <v>474</v>
      </c>
      <c r="Q367" s="406" t="s">
        <v>16170</v>
      </c>
      <c r="R367" s="166" t="str">
        <f ca="1">IF(ISERROR($V367),"",OFFSET('Smelter Look-up'!$C$4,$V367-4,0)&amp;"")</f>
        <v>Yunnan Yunfan Non-ferrous Metals Co., Ltd.</v>
      </c>
      <c r="S367" s="165" t="str">
        <f t="shared" ca="1" si="50"/>
        <v>CN</v>
      </c>
      <c r="T367" s="165" t="str">
        <f ca="1">IF(B367="","",IF(ISERROR(MATCH($J367,SorP!$B$1:$B$6261,0)),"",INDIRECT("'SorP'!$A$"&amp;MATCH($S367&amp;$J367,SorP!C:C,0))))</f>
        <v>CN-YN</v>
      </c>
      <c r="U367" s="185"/>
      <c r="V367" s="209">
        <f>IF(C367="",NA(),IF(OR(C367="Smelter not listed",C367="Smelter not yet identified"),MATCH($B367&amp;$D367,'Smelter Look-up'!$J:$J,0),MATCH($B367&amp;$C367,'Smelter Look-up'!$J:$J,0)))</f>
        <v>568</v>
      </c>
      <c r="X367" s="210">
        <f t="shared" si="51"/>
        <v>0</v>
      </c>
      <c r="AB367" s="211" t="str">
        <f t="shared" si="52"/>
        <v>TinYunnan Yunfan Non-ferrous Metals Co., Ltd.</v>
      </c>
    </row>
    <row r="368" spans="1:28" s="210" customFormat="1" ht="27">
      <c r="A368" s="399" t="s">
        <v>13293</v>
      </c>
      <c r="B368" s="400" t="s">
        <v>1088</v>
      </c>
      <c r="C368" s="404" t="s">
        <v>13292</v>
      </c>
      <c r="D368" s="407" t="s">
        <v>13292</v>
      </c>
      <c r="E368" s="400" t="s">
        <v>1064</v>
      </c>
      <c r="F368" s="400" t="s">
        <v>13293</v>
      </c>
      <c r="G368" s="400" t="s">
        <v>12764</v>
      </c>
      <c r="H368" s="401">
        <v>0</v>
      </c>
      <c r="I368" s="402" t="s">
        <v>13311</v>
      </c>
      <c r="J368" s="402" t="s">
        <v>14933</v>
      </c>
      <c r="K368" s="405"/>
      <c r="L368" s="405"/>
      <c r="M368" s="405" t="s">
        <v>15893</v>
      </c>
      <c r="N368" s="405"/>
      <c r="O368" s="405" t="s">
        <v>16186</v>
      </c>
      <c r="P368" s="403"/>
      <c r="Q368" s="406" t="s">
        <v>15896</v>
      </c>
      <c r="R368" s="166" t="str">
        <f ca="1">IF(ISERROR($V368),"",OFFSET('Smelter Look-up'!$C$4,$V368-4,0)&amp;"")</f>
        <v>Precious Minerals and Smelting Limited</v>
      </c>
      <c r="S368" s="165" t="str">
        <f t="shared" ca="1" si="50"/>
        <v>IN</v>
      </c>
      <c r="T368" s="165" t="str">
        <f ca="1">IF(B368="","",IF(ISERROR(MATCH($J368,SorP!$B$1:$B$6261,0)),"",INDIRECT("'SorP'!$A$"&amp;MATCH($S368&amp;$J368,SorP!C:C,0))))</f>
        <v>IN-CG</v>
      </c>
      <c r="U368" s="185"/>
      <c r="V368" s="209">
        <f>IF(C368="",NA(),IF(OR(C368="Smelter not listed",C368="Smelter not yet identified"),MATCH($B368&amp;$D368,'Smelter Look-up'!$J:$J,0),MATCH($B368&amp;$C368,'Smelter Look-up'!$J:$J,0)))</f>
        <v>517</v>
      </c>
      <c r="X368" s="210">
        <f t="shared" si="51"/>
        <v>0</v>
      </c>
      <c r="AB368" s="211" t="str">
        <f t="shared" si="52"/>
        <v>TinPrecious Minerals and Smelting Limited</v>
      </c>
    </row>
    <row r="369" spans="1:28" s="210" customFormat="1" ht="20">
      <c r="A369" s="399" t="s">
        <v>13287</v>
      </c>
      <c r="B369" s="400" t="s">
        <v>1088</v>
      </c>
      <c r="C369" s="404" t="s">
        <v>13333</v>
      </c>
      <c r="D369" s="407"/>
      <c r="E369" s="400" t="s">
        <v>1058</v>
      </c>
      <c r="F369" s="400" t="s">
        <v>13287</v>
      </c>
      <c r="G369" s="400" t="s">
        <v>12764</v>
      </c>
      <c r="H369" s="401">
        <v>0</v>
      </c>
      <c r="I369" s="402" t="s">
        <v>2336</v>
      </c>
      <c r="J369" s="402" t="s">
        <v>13126</v>
      </c>
      <c r="K369" s="405"/>
      <c r="L369" s="405"/>
      <c r="M369" s="405"/>
      <c r="N369" s="405"/>
      <c r="O369" s="405" t="s">
        <v>16186</v>
      </c>
      <c r="P369" s="403"/>
      <c r="Q369" s="406" t="s">
        <v>15935</v>
      </c>
      <c r="R369" s="166" t="str">
        <f ca="1">IF(ISERROR($V369),"",OFFSET('Smelter Look-up'!$C$4,$V369-4,0)&amp;"")</f>
        <v>Gejiu City Fuxiang Industry and Trade Co., Ltd.</v>
      </c>
      <c r="S369" s="165" t="str">
        <f t="shared" ca="1" si="50"/>
        <v>CN</v>
      </c>
      <c r="T369" s="165" t="str">
        <f ca="1">IF(B369="","",IF(ISERROR(MATCH($J369,SorP!$B$1:$B$6261,0)),"",INDIRECT("'SorP'!$A$"&amp;MATCH($S369&amp;$J369,SorP!C:C,0))))</f>
        <v>CN-YN</v>
      </c>
      <c r="U369" s="185"/>
      <c r="V369" s="209">
        <f>IF(C369="",NA(),IF(OR(C369="Smelter not listed",C369="Smelter not yet identified"),MATCH($B369&amp;$D369,'Smelter Look-up'!$J:$J,0),MATCH($B369&amp;$C369,'Smelter Look-up'!$J:$J,0)))</f>
        <v>465</v>
      </c>
      <c r="X369" s="210">
        <f t="shared" si="51"/>
        <v>0</v>
      </c>
      <c r="AB369" s="211" t="str">
        <f t="shared" si="52"/>
        <v>TinGejiu City Fuxiang Industry and Trade Co., Ltd.</v>
      </c>
    </row>
    <row r="370" spans="1:28" s="210" customFormat="1" ht="40.5">
      <c r="A370" s="399" t="s">
        <v>13349</v>
      </c>
      <c r="B370" s="400" t="s">
        <v>1088</v>
      </c>
      <c r="C370" s="404" t="s">
        <v>13335</v>
      </c>
      <c r="D370" s="407" t="s">
        <v>13335</v>
      </c>
      <c r="E370" s="400" t="s">
        <v>1063</v>
      </c>
      <c r="F370" s="400" t="s">
        <v>13349</v>
      </c>
      <c r="G370" s="400" t="s">
        <v>12764</v>
      </c>
      <c r="H370" s="401">
        <v>0</v>
      </c>
      <c r="I370" s="402" t="s">
        <v>14557</v>
      </c>
      <c r="J370" s="402" t="s">
        <v>12398</v>
      </c>
      <c r="K370" s="405"/>
      <c r="L370" s="405"/>
      <c r="M370" s="405" t="s">
        <v>16469</v>
      </c>
      <c r="N370" s="405" t="s">
        <v>16470</v>
      </c>
      <c r="O370" s="405" t="s">
        <v>16186</v>
      </c>
      <c r="P370" s="403" t="s">
        <v>474</v>
      </c>
      <c r="Q370" s="406" t="s">
        <v>15902</v>
      </c>
      <c r="R370" s="166" t="str">
        <f ca="1">IF(ISERROR($V370),"",OFFSET('Smelter Look-up'!$C$4,$V370-4,0)&amp;"")</f>
        <v>PT Mitra Sukses Globalindo</v>
      </c>
      <c r="S370" s="165" t="str">
        <f t="shared" ca="1" si="50"/>
        <v>ID</v>
      </c>
      <c r="T370" s="165" t="str">
        <f ca="1">IF(B370="","",IF(ISERROR(MATCH($J370,SorP!$B$1:$B$6261,0)),"",INDIRECT("'SorP'!$A$"&amp;MATCH($S370&amp;$J370,SorP!C:C,0))))</f>
        <v>ID-BB</v>
      </c>
      <c r="U370" s="185"/>
      <c r="V370" s="209">
        <f>IF(C370="",NA(),IF(OR(C370="Smelter not listed",C370="Smelter not yet identified"),MATCH($B370&amp;$D370,'Smelter Look-up'!$J:$J,0),MATCH($B370&amp;$C370,'Smelter Look-up'!$J:$J,0)))</f>
        <v>525</v>
      </c>
      <c r="X370" s="210">
        <f t="shared" si="51"/>
        <v>0</v>
      </c>
      <c r="AB370" s="211" t="str">
        <f t="shared" si="52"/>
        <v>TinPT Mitra Sukses Globalindo</v>
      </c>
    </row>
    <row r="371" spans="1:28" s="210" customFormat="1" ht="20">
      <c r="A371" s="399" t="s">
        <v>16888</v>
      </c>
      <c r="B371" s="400" t="s">
        <v>1088</v>
      </c>
      <c r="C371" s="404" t="s">
        <v>16889</v>
      </c>
      <c r="D371" s="407"/>
      <c r="E371" s="400" t="s">
        <v>1054</v>
      </c>
      <c r="F371" s="400" t="s">
        <v>16888</v>
      </c>
      <c r="G371" s="400" t="s">
        <v>12764</v>
      </c>
      <c r="H371" s="401"/>
      <c r="I371" s="402"/>
      <c r="J371" s="402"/>
      <c r="K371" s="405"/>
      <c r="L371" s="405"/>
      <c r="M371" s="405"/>
      <c r="N371" s="405"/>
      <c r="O371" s="405" t="s">
        <v>16444</v>
      </c>
      <c r="P371" s="403"/>
      <c r="Q371" s="406"/>
      <c r="R371" s="166" t="str">
        <f ca="1">IF(ISERROR($V371),"",OFFSET('Smelter Look-up'!$C$4,$V371-4,0)&amp;"")</f>
        <v/>
      </c>
      <c r="S371" s="165" t="str">
        <f t="shared" ca="1" si="50"/>
        <v>BR</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si="51"/>
        <v>0</v>
      </c>
      <c r="AB371" s="211" t="str">
        <f t="shared" si="52"/>
        <v>TinTRATHO Metal Quimica</v>
      </c>
    </row>
    <row r="372" spans="1:28" s="210" customFormat="1" ht="40.5">
      <c r="A372" s="399" t="s">
        <v>14526</v>
      </c>
      <c r="B372" s="400" t="s">
        <v>1088</v>
      </c>
      <c r="C372" s="404" t="s">
        <v>14525</v>
      </c>
      <c r="D372" s="407" t="s">
        <v>14525</v>
      </c>
      <c r="E372" s="400" t="s">
        <v>1054</v>
      </c>
      <c r="F372" s="400" t="s">
        <v>14526</v>
      </c>
      <c r="G372" s="400" t="s">
        <v>12764</v>
      </c>
      <c r="H372" s="401">
        <v>0</v>
      </c>
      <c r="I372" s="402" t="s">
        <v>14553</v>
      </c>
      <c r="J372" s="402" t="s">
        <v>3339</v>
      </c>
      <c r="K372" s="405" t="s">
        <v>16890</v>
      </c>
      <c r="L372" s="405" t="s">
        <v>16891</v>
      </c>
      <c r="M372" s="405" t="s">
        <v>16892</v>
      </c>
      <c r="N372" s="405" t="s">
        <v>15969</v>
      </c>
      <c r="O372" s="405" t="s">
        <v>16186</v>
      </c>
      <c r="P372" s="403" t="s">
        <v>473</v>
      </c>
      <c r="Q372" s="406" t="s">
        <v>15902</v>
      </c>
      <c r="R372" s="166" t="str">
        <f ca="1">IF(ISERROR($V372),"",OFFSET('Smelter Look-up'!$C$4,$V372-4,0)&amp;"")</f>
        <v>CRM Fundicao De Metais E Comercio De Equipamentos Eletronicos Do Brasil Ltda</v>
      </c>
      <c r="S372" s="165" t="str">
        <f t="shared" ca="1" si="50"/>
        <v>BR</v>
      </c>
      <c r="T372" s="165" t="str">
        <f ca="1">IF(B372="","",IF(ISERROR(MATCH($J372,SorP!$B$1:$B$6261,0)),"",INDIRECT("'SorP'!$A$"&amp;MATCH($S372&amp;$J372,SorP!C:C,0))))</f>
        <v>BR-SC</v>
      </c>
      <c r="U372" s="185"/>
      <c r="V372" s="209">
        <f>IF(C372="",NA(),IF(OR(C372="Smelter not listed",C372="Smelter not yet identified"),MATCH($B372&amp;$D372,'Smelter Look-up'!$J:$J,0),MATCH($B372&amp;$C372,'Smelter Look-up'!$J:$J,0)))</f>
        <v>439</v>
      </c>
      <c r="X372" s="210">
        <f t="shared" si="51"/>
        <v>0</v>
      </c>
      <c r="AB372" s="211" t="str">
        <f t="shared" si="52"/>
        <v>TinCRM Fundicao De Metais E Comercio De Equipamentos Eletronicos Do Brasil Ltda</v>
      </c>
    </row>
    <row r="373" spans="1:28" s="210" customFormat="1" ht="27">
      <c r="A373" s="399" t="s">
        <v>14529</v>
      </c>
      <c r="B373" s="400" t="s">
        <v>1088</v>
      </c>
      <c r="C373" s="404" t="s">
        <v>14528</v>
      </c>
      <c r="D373" s="407" t="s">
        <v>14528</v>
      </c>
      <c r="E373" s="400" t="s">
        <v>1060</v>
      </c>
      <c r="F373" s="400" t="s">
        <v>14529</v>
      </c>
      <c r="G373" s="400" t="s">
        <v>12764</v>
      </c>
      <c r="H373" s="401">
        <v>0</v>
      </c>
      <c r="I373" s="402" t="s">
        <v>3527</v>
      </c>
      <c r="J373" s="402" t="s">
        <v>3527</v>
      </c>
      <c r="K373" s="405" t="s">
        <v>16893</v>
      </c>
      <c r="L373" s="405" t="s">
        <v>16894</v>
      </c>
      <c r="M373" s="405" t="s">
        <v>15939</v>
      </c>
      <c r="N373" s="405" t="s">
        <v>15969</v>
      </c>
      <c r="O373" s="405" t="s">
        <v>16186</v>
      </c>
      <c r="P373" s="403" t="s">
        <v>473</v>
      </c>
      <c r="Q373" s="406" t="s">
        <v>15902</v>
      </c>
      <c r="R373" s="166" t="str">
        <f ca="1">IF(ISERROR($V373),"",OFFSET('Smelter Look-up'!$C$4,$V373-4,0)&amp;"")</f>
        <v>CRM Synergies EMEA, S.L.U.</v>
      </c>
      <c r="S373" s="165" t="str">
        <f t="shared" ca="1" si="50"/>
        <v>ES</v>
      </c>
      <c r="T373" s="165" t="str">
        <f ca="1">IF(B373="","",IF(ISERROR(MATCH($J373,SorP!$B$1:$B$6261,0)),"",INDIRECT("'SorP'!$A$"&amp;MATCH($S373&amp;$J373,SorP!C:C,0))))</f>
        <v>ES-TO</v>
      </c>
      <c r="U373" s="185"/>
      <c r="V373" s="209">
        <f>IF(C373="",NA(),IF(OR(C373="Smelter not listed",C373="Smelter not yet identified"),MATCH($B373&amp;$D373,'Smelter Look-up'!$J:$J,0),MATCH($B373&amp;$C373,'Smelter Look-up'!$J:$J,0)))</f>
        <v>441</v>
      </c>
      <c r="X373" s="210">
        <f t="shared" si="51"/>
        <v>0</v>
      </c>
      <c r="AB373" s="211" t="str">
        <f t="shared" si="52"/>
        <v>TinCRM Synergies</v>
      </c>
    </row>
    <row r="374" spans="1:28" s="210" customFormat="1" ht="20">
      <c r="A374" s="399" t="s">
        <v>16895</v>
      </c>
      <c r="B374" s="400" t="s">
        <v>1088</v>
      </c>
      <c r="C374" s="404" t="s">
        <v>1760</v>
      </c>
      <c r="D374" s="407" t="s">
        <v>16896</v>
      </c>
      <c r="E374" s="400" t="s">
        <v>1058</v>
      </c>
      <c r="F374" s="400" t="s">
        <v>16895</v>
      </c>
      <c r="G374" s="400" t="s">
        <v>12764</v>
      </c>
      <c r="H374" s="401"/>
      <c r="I374" s="402"/>
      <c r="J374" s="402"/>
      <c r="K374" s="405"/>
      <c r="L374" s="405"/>
      <c r="M374" s="405"/>
      <c r="N374" s="405"/>
      <c r="O374" s="405" t="s">
        <v>16444</v>
      </c>
      <c r="P374" s="403"/>
      <c r="Q374" s="406"/>
      <c r="R374" s="166" t="str">
        <f ca="1">IF(ISERROR($V374),"",OFFSET('Smelter Look-up'!$C$4,$V374-4,0)&amp;"")</f>
        <v/>
      </c>
      <c r="S374" s="165" t="str">
        <f t="shared" ca="1" si="50"/>
        <v>CN</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si="51"/>
        <v>0</v>
      </c>
      <c r="AB374" s="211" t="str">
        <f t="shared" si="52"/>
        <v>TinSmelter not listed</v>
      </c>
    </row>
    <row r="375" spans="1:28" s="210" customFormat="1" ht="20">
      <c r="A375" s="399" t="s">
        <v>16897</v>
      </c>
      <c r="B375" s="400" t="s">
        <v>1088</v>
      </c>
      <c r="C375" s="404" t="s">
        <v>16898</v>
      </c>
      <c r="D375" s="407"/>
      <c r="E375" s="400" t="s">
        <v>1073</v>
      </c>
      <c r="F375" s="400" t="s">
        <v>16897</v>
      </c>
      <c r="G375" s="400" t="s">
        <v>12764</v>
      </c>
      <c r="H375" s="401"/>
      <c r="I375" s="402"/>
      <c r="J375" s="402"/>
      <c r="K375" s="405"/>
      <c r="L375" s="405"/>
      <c r="M375" s="405"/>
      <c r="N375" s="405"/>
      <c r="O375" s="405" t="s">
        <v>16444</v>
      </c>
      <c r="P375" s="403"/>
      <c r="Q375" s="406"/>
      <c r="R375" s="166" t="str">
        <f ca="1">IF(ISERROR($V375),"",OFFSET('Smelter Look-up'!$C$4,$V375-4,0)&amp;"")</f>
        <v/>
      </c>
      <c r="S375" s="165" t="str">
        <f t="shared" ref="S375" ca="1" si="53">IF(B375="","",IF(ISERROR(MATCH($E375,CL,0)),"Unknown",INDIRECT("'C'!$A$"&amp;MATCH($E375,CL,0)+1)))</f>
        <v>MY</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ref="X375" si="54">IF(AND(C375="Smelter not listed",OR(LEN(D375)=0,LEN(E375)=0)),1,0)</f>
        <v>0</v>
      </c>
      <c r="AB375" s="211" t="str">
        <f t="shared" ref="AB375" si="55">B375&amp;C375</f>
        <v>TinRian Resources SDN. BHD.</v>
      </c>
    </row>
    <row r="376" spans="1:28" s="210" customFormat="1" ht="27">
      <c r="A376" s="399" t="s">
        <v>14532</v>
      </c>
      <c r="B376" s="400" t="s">
        <v>1088</v>
      </c>
      <c r="C376" s="404" t="s">
        <v>14531</v>
      </c>
      <c r="D376" s="407" t="s">
        <v>14531</v>
      </c>
      <c r="E376" s="400" t="s">
        <v>1054</v>
      </c>
      <c r="F376" s="400" t="s">
        <v>14532</v>
      </c>
      <c r="G376" s="400" t="s">
        <v>12764</v>
      </c>
      <c r="H376" s="401">
        <v>0</v>
      </c>
      <c r="I376" s="402" t="s">
        <v>14555</v>
      </c>
      <c r="J376" s="402" t="s">
        <v>1610</v>
      </c>
      <c r="K376" s="405" t="s">
        <v>16899</v>
      </c>
      <c r="L376" s="405" t="s">
        <v>16900</v>
      </c>
      <c r="M376" s="405" t="s">
        <v>15968</v>
      </c>
      <c r="N376" s="405" t="s">
        <v>16470</v>
      </c>
      <c r="O376" s="405" t="s">
        <v>16186</v>
      </c>
      <c r="P376" s="403" t="s">
        <v>474</v>
      </c>
      <c r="Q376" s="406" t="s">
        <v>15902</v>
      </c>
      <c r="R376" s="166" t="str">
        <f ca="1">IF(ISERROR($V376),"",OFFSET('Smelter Look-up'!$C$4,$V376-4,0)&amp;"")</f>
        <v>Fabrica Auricchio Industria e Comercio Ltda.</v>
      </c>
      <c r="S376" s="165" t="str">
        <f t="shared" ref="S376:S407" ca="1" si="56">IF(B376="","",IF(ISERROR(MATCH($E376,CL,0)),"Unknown",INDIRECT("'C'!$A$"&amp;MATCH($E376,CL,0)+1)))</f>
        <v>BR</v>
      </c>
      <c r="T376" s="165" t="str">
        <f ca="1">IF(B376="","",IF(ISERROR(MATCH($J376,SorP!$B$1:$B$6261,0)),"",INDIRECT("'SorP'!$A$"&amp;MATCH($S376&amp;$J376,SorP!C:C,0))))</f>
        <v>BR-SP</v>
      </c>
      <c r="U376" s="185"/>
      <c r="V376" s="209">
        <f>IF(C376="",NA(),IF(OR(C376="Smelter not listed",C376="Smelter not yet identified"),MATCH($B376&amp;$D376,'Smelter Look-up'!$J:$J,0),MATCH($B376&amp;$C376,'Smelter Look-up'!$J:$J,0)))</f>
        <v>461</v>
      </c>
      <c r="X376" s="210">
        <f t="shared" ref="X376:X407" si="57">IF(AND(C376="Smelter not listed",OR(LEN(D376)=0,LEN(E376)=0)),1,0)</f>
        <v>0</v>
      </c>
      <c r="AB376" s="211" t="str">
        <f t="shared" ref="AB376:AB407" si="58">B376&amp;C376</f>
        <v>TinFabrica Auricchio Industria e Comercio Ltda.</v>
      </c>
    </row>
    <row r="377" spans="1:28" s="210" customFormat="1" ht="27">
      <c r="A377" s="399" t="s">
        <v>16901</v>
      </c>
      <c r="B377" s="400" t="s">
        <v>1088</v>
      </c>
      <c r="C377" s="404" t="s">
        <v>16902</v>
      </c>
      <c r="D377" s="407" t="s">
        <v>16902</v>
      </c>
      <c r="E377" s="400" t="s">
        <v>1072</v>
      </c>
      <c r="F377" s="400" t="s">
        <v>16901</v>
      </c>
      <c r="G377" s="400" t="s">
        <v>12764</v>
      </c>
      <c r="H377" s="401">
        <v>0</v>
      </c>
      <c r="I377" s="402" t="s">
        <v>7905</v>
      </c>
      <c r="J377" s="402" t="s">
        <v>7905</v>
      </c>
      <c r="K377" s="405" t="s">
        <v>16903</v>
      </c>
      <c r="L377" s="405" t="s">
        <v>16904</v>
      </c>
      <c r="M377" s="405" t="s">
        <v>16905</v>
      </c>
      <c r="N377" s="405" t="s">
        <v>16906</v>
      </c>
      <c r="O377" s="405" t="s">
        <v>16907</v>
      </c>
      <c r="P377" s="403" t="s">
        <v>474</v>
      </c>
      <c r="Q377" s="406" t="s">
        <v>15902</v>
      </c>
      <c r="R377" s="166" t="str">
        <f ca="1">IF(ISERROR($V377),"",OFFSET('Smelter Look-up'!$C$4,$V377-4,0)&amp;"")</f>
        <v/>
      </c>
      <c r="S377" s="165" t="str">
        <f t="shared" ca="1" si="56"/>
        <v>MM</v>
      </c>
      <c r="T377" s="165" t="str">
        <f ca="1">IF(B377="","",IF(ISERROR(MATCH($J377,SorP!$B$1:$B$6261,0)),"",INDIRECT("'SorP'!$A$"&amp;MATCH($S377&amp;$J377,SorP!C:C,0))))</f>
        <v>MM-06</v>
      </c>
      <c r="U377" s="185"/>
      <c r="V377" s="209" t="e">
        <f>IF(C377="",NA(),IF(OR(C377="Smelter not listed",C377="Smelter not yet identified"),MATCH($B377&amp;$D377,'Smelter Look-up'!$J:$J,0),MATCH($B377&amp;$C377,'Smelter Look-up'!$J:$J,0)))</f>
        <v>#N/A</v>
      </c>
      <c r="X377" s="210">
        <f t="shared" si="57"/>
        <v>0</v>
      </c>
      <c r="AB377" s="211" t="str">
        <f t="shared" si="58"/>
        <v>TinDS Myanmar</v>
      </c>
    </row>
    <row r="378" spans="1:28" s="210" customFormat="1" ht="27">
      <c r="A378" s="399" t="s">
        <v>14873</v>
      </c>
      <c r="B378" s="400" t="s">
        <v>1088</v>
      </c>
      <c r="C378" s="404" t="s">
        <v>14872</v>
      </c>
      <c r="D378" s="407" t="s">
        <v>14872</v>
      </c>
      <c r="E378" s="400" t="s">
        <v>1063</v>
      </c>
      <c r="F378" s="400" t="s">
        <v>14873</v>
      </c>
      <c r="G378" s="400" t="s">
        <v>12764</v>
      </c>
      <c r="H378" s="401">
        <v>0</v>
      </c>
      <c r="I378" s="402" t="s">
        <v>1686</v>
      </c>
      <c r="J378" s="402" t="s">
        <v>12398</v>
      </c>
      <c r="K378" s="405" t="s">
        <v>16908</v>
      </c>
      <c r="L378" s="405" t="s">
        <v>16909</v>
      </c>
      <c r="M378" s="405" t="s">
        <v>15968</v>
      </c>
      <c r="N378" s="405" t="s">
        <v>16470</v>
      </c>
      <c r="O378" s="405" t="s">
        <v>16910</v>
      </c>
      <c r="P378" s="403" t="s">
        <v>474</v>
      </c>
      <c r="Q378" s="406" t="s">
        <v>15902</v>
      </c>
      <c r="R378" s="166" t="str">
        <f ca="1">IF(ISERROR($V378),"",OFFSET('Smelter Look-up'!$C$4,$V378-4,0)&amp;"")</f>
        <v>PT Putera Sarana Shakti (PT PSS)</v>
      </c>
      <c r="S378" s="165" t="str">
        <f t="shared" ca="1" si="56"/>
        <v>ID</v>
      </c>
      <c r="T378" s="165" t="str">
        <f ca="1">IF(B378="","",IF(ISERROR(MATCH($J378,SorP!$B$1:$B$6261,0)),"",INDIRECT("'SorP'!$A$"&amp;MATCH($S378&amp;$J378,SorP!C:C,0))))</f>
        <v>ID-BB</v>
      </c>
      <c r="U378" s="185"/>
      <c r="V378" s="209">
        <f>IF(C378="",NA(),IF(OR(C378="Smelter not listed",C378="Smelter not yet identified"),MATCH($B378&amp;$D378,'Smelter Look-up'!$J:$J,0),MATCH($B378&amp;$C378,'Smelter Look-up'!$J:$J,0)))</f>
        <v>528</v>
      </c>
      <c r="X378" s="210">
        <f t="shared" si="57"/>
        <v>0</v>
      </c>
      <c r="AB378" s="211" t="str">
        <f t="shared" si="58"/>
        <v>TinPT Putera Sarana Shakti (PT PSS)</v>
      </c>
    </row>
    <row r="379" spans="1:28" s="210" customFormat="1" ht="27">
      <c r="A379" s="399" t="s">
        <v>14904</v>
      </c>
      <c r="B379" s="400" t="s">
        <v>1088</v>
      </c>
      <c r="C379" s="404" t="s">
        <v>14903</v>
      </c>
      <c r="D379" s="407" t="s">
        <v>14903</v>
      </c>
      <c r="E379" s="400" t="s">
        <v>12516</v>
      </c>
      <c r="F379" s="400" t="s">
        <v>14904</v>
      </c>
      <c r="G379" s="400" t="s">
        <v>12764</v>
      </c>
      <c r="H379" s="401">
        <v>0</v>
      </c>
      <c r="I379" s="402" t="s">
        <v>14909</v>
      </c>
      <c r="J379" s="402" t="s">
        <v>12345</v>
      </c>
      <c r="K379" s="405" t="s">
        <v>16911</v>
      </c>
      <c r="L379" s="405" t="s">
        <v>16912</v>
      </c>
      <c r="M379" s="405"/>
      <c r="N379" s="405" t="s">
        <v>16470</v>
      </c>
      <c r="O379" s="405" t="s">
        <v>16186</v>
      </c>
      <c r="P379" s="403" t="s">
        <v>474</v>
      </c>
      <c r="Q379" s="406" t="s">
        <v>16170</v>
      </c>
      <c r="R379" s="166" t="str">
        <f ca="1">IF(ISERROR($V379),"",OFFSET('Smelter Look-up'!$C$4,$V379-4,0)&amp;"")</f>
        <v>Mining Minerals Resources SARL</v>
      </c>
      <c r="S379" s="165" t="str">
        <f t="shared" ca="1" si="56"/>
        <v>CD</v>
      </c>
      <c r="T379" s="165" t="str">
        <f ca="1">IF(B379="","",IF(ISERROR(MATCH($J379,SorP!$B$1:$B$6261,0)),"",INDIRECT("'SorP'!$A$"&amp;MATCH($S379&amp;$J379,SorP!C:C,0))))</f>
        <v>CD-HK</v>
      </c>
      <c r="U379" s="185"/>
      <c r="V379" s="209">
        <f>IF(C379="",NA(),IF(OR(C379="Smelter not listed",C379="Smelter not yet identified"),MATCH($B379&amp;$D379,'Smelter Look-up'!$J:$J,0),MATCH($B379&amp;$C379,'Smelter Look-up'!$J:$J,0)))</f>
        <v>502</v>
      </c>
      <c r="X379" s="210">
        <f t="shared" si="57"/>
        <v>0</v>
      </c>
      <c r="AB379" s="211" t="str">
        <f t="shared" si="58"/>
        <v>TinMining Minerals Resources SARL</v>
      </c>
    </row>
    <row r="380" spans="1:28" s="210" customFormat="1" ht="40.5">
      <c r="A380" s="399" t="s">
        <v>15191</v>
      </c>
      <c r="B380" s="400" t="s">
        <v>1088</v>
      </c>
      <c r="C380" s="404" t="s">
        <v>15190</v>
      </c>
      <c r="D380" s="407"/>
      <c r="E380" s="400" t="s">
        <v>1066</v>
      </c>
      <c r="F380" s="400" t="s">
        <v>15191</v>
      </c>
      <c r="G380" s="400" t="s">
        <v>12764</v>
      </c>
      <c r="H380" s="401">
        <v>0</v>
      </c>
      <c r="I380" s="402" t="s">
        <v>1568</v>
      </c>
      <c r="J380" s="402" t="s">
        <v>6538</v>
      </c>
      <c r="K380" s="405"/>
      <c r="L380" s="405"/>
      <c r="M380" s="405"/>
      <c r="N380" s="405"/>
      <c r="O380" s="405" t="s">
        <v>16264</v>
      </c>
      <c r="P380" s="403"/>
      <c r="Q380" s="406"/>
      <c r="R380" s="166" t="str">
        <f ca="1">IF(ISERROR($V380),"",OFFSET('Smelter Look-up'!$C$4,$V380-4,0)&amp;"")</f>
        <v>Takehara PVD Materials Plant / PVD Materials Division of MITSUI MINING &amp; SMELTING CO., LTD.</v>
      </c>
      <c r="S380" s="165" t="str">
        <f t="shared" ca="1" si="56"/>
        <v>JP</v>
      </c>
      <c r="T380" s="165" t="str">
        <f ca="1">IF(B380="","",IF(ISERROR(MATCH($J380,SorP!$B$1:$B$6261,0)),"",INDIRECT("'SorP'!$A$"&amp;MATCH($S380&amp;$J380,SorP!C:C,0))))</f>
        <v>JP-34</v>
      </c>
      <c r="U380" s="185"/>
      <c r="V380" s="209">
        <f>IF(C380="",NA(),IF(OR(C380="Smelter not listed",C380="Smelter not yet identified"),MATCH($B380&amp;$D380,'Smelter Look-up'!$J:$J,0),MATCH($B380&amp;$C380,'Smelter Look-up'!$J:$J,0)))</f>
        <v>540</v>
      </c>
      <c r="X380" s="210">
        <f t="shared" si="57"/>
        <v>0</v>
      </c>
      <c r="AB380" s="211" t="str">
        <f t="shared" si="58"/>
        <v>TinTakehara PVD Materials Plant / PVD Materials Division of MITSUI MINING &amp; SMELTING CO., LTD.</v>
      </c>
    </row>
    <row r="381" spans="1:28" s="210" customFormat="1" ht="27">
      <c r="A381" s="399" t="s">
        <v>15187</v>
      </c>
      <c r="B381" s="400" t="s">
        <v>1088</v>
      </c>
      <c r="C381" s="404" t="s">
        <v>15186</v>
      </c>
      <c r="D381" s="407"/>
      <c r="E381" s="400" t="s">
        <v>1073</v>
      </c>
      <c r="F381" s="400" t="s">
        <v>15187</v>
      </c>
      <c r="G381" s="400" t="s">
        <v>12764</v>
      </c>
      <c r="H381" s="401">
        <v>0</v>
      </c>
      <c r="I381" s="402" t="s">
        <v>15197</v>
      </c>
      <c r="J381" s="402" t="s">
        <v>8327</v>
      </c>
      <c r="K381" s="405"/>
      <c r="L381" s="405"/>
      <c r="M381" s="405"/>
      <c r="N381" s="405"/>
      <c r="O381" s="405" t="s">
        <v>16913</v>
      </c>
      <c r="P381" s="403"/>
      <c r="Q381" s="406"/>
      <c r="R381" s="166" t="str">
        <f ca="1">IF(ISERROR($V381),"",OFFSET('Smelter Look-up'!$C$4,$V381-4,0)&amp;"")</f>
        <v>Malaysia Smelting Corporation Berhad (Port Klang)</v>
      </c>
      <c r="S381" s="165" t="str">
        <f t="shared" ca="1" si="56"/>
        <v>MY</v>
      </c>
      <c r="T381" s="165" t="str">
        <f ca="1">IF(B381="","",IF(ISERROR(MATCH($J381,SorP!$B$1:$B$6261,0)),"",INDIRECT("'SorP'!$A$"&amp;MATCH($S381&amp;$J381,SorP!C:C,0))))</f>
        <v>MY-10</v>
      </c>
      <c r="U381" s="185"/>
      <c r="V381" s="209">
        <f>IF(C381="",NA(),IF(OR(C381="Smelter not listed",C381="Smelter not yet identified"),MATCH($B381&amp;$D381,'Smelter Look-up'!$J:$J,0),MATCH($B381&amp;$C381,'Smelter Look-up'!$J:$J,0)))</f>
        <v>491</v>
      </c>
      <c r="X381" s="210">
        <f t="shared" si="57"/>
        <v>0</v>
      </c>
      <c r="AB381" s="211" t="str">
        <f t="shared" si="58"/>
        <v>TinMalaysia Smelting Corporation Berhad (Port Klang)</v>
      </c>
    </row>
    <row r="382" spans="1:28" s="210" customFormat="1" ht="20">
      <c r="A382" s="399" t="s">
        <v>15193</v>
      </c>
      <c r="B382" s="400" t="s">
        <v>1088</v>
      </c>
      <c r="C382" s="404" t="s">
        <v>15192</v>
      </c>
      <c r="D382" s="407"/>
      <c r="E382" s="400" t="s">
        <v>850</v>
      </c>
      <c r="F382" s="400" t="s">
        <v>15193</v>
      </c>
      <c r="G382" s="400" t="s">
        <v>12764</v>
      </c>
      <c r="H382" s="401"/>
      <c r="I382" s="402" t="s">
        <v>11417</v>
      </c>
      <c r="J382" s="402" t="s">
        <v>4701</v>
      </c>
      <c r="K382" s="405"/>
      <c r="L382" s="405"/>
      <c r="M382" s="405"/>
      <c r="N382" s="405"/>
      <c r="O382" s="405" t="s">
        <v>16444</v>
      </c>
      <c r="P382" s="403"/>
      <c r="Q382" s="406"/>
      <c r="R382" s="166" t="str">
        <f ca="1">IF(ISERROR($V382),"",OFFSET('Smelter Look-up'!$C$4,$V382-4,0)&amp;"")</f>
        <v>Woodcross Smelting Company Limited</v>
      </c>
      <c r="S382" s="165" t="str">
        <f t="shared" ca="1" si="56"/>
        <v>UG</v>
      </c>
      <c r="T382" s="165" t="str">
        <f ca="1">IF(B382="","",IF(ISERROR(MATCH($J382,SorP!$B$1:$B$6261,0)),"",INDIRECT("'SorP'!$A$"&amp;MATCH($S382&amp;$J382,SorP!C:C,0))))</f>
        <v>UG-W</v>
      </c>
      <c r="U382" s="185"/>
      <c r="V382" s="209">
        <f>IF(C382="",NA(),IF(OR(C382="Smelter not listed",C382="Smelter not yet identified"),MATCH($B382&amp;$D382,'Smelter Look-up'!$J:$J,0),MATCH($B382&amp;$C382,'Smelter Look-up'!$J:$J,0)))</f>
        <v>554</v>
      </c>
      <c r="X382" s="210">
        <f t="shared" si="57"/>
        <v>0</v>
      </c>
      <c r="AB382" s="211" t="str">
        <f t="shared" si="58"/>
        <v>TinWoodcross Smelting Company Limited</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6"/>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7"/>
        <v>0</v>
      </c>
      <c r="AB383" s="211" t="str">
        <f t="shared" si="58"/>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6"/>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7"/>
        <v>0</v>
      </c>
      <c r="AB384" s="211" t="str">
        <f t="shared" si="58"/>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6"/>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7"/>
        <v>0</v>
      </c>
      <c r="AB385" s="211" t="str">
        <f t="shared" si="58"/>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6"/>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7"/>
        <v>0</v>
      </c>
      <c r="AB386" s="211" t="str">
        <f t="shared" si="58"/>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6"/>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7"/>
        <v>0</v>
      </c>
      <c r="AB387" s="211" t="str">
        <f t="shared" si="58"/>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6"/>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7"/>
        <v>0</v>
      </c>
      <c r="AB388" s="211" t="str">
        <f t="shared" si="58"/>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7"/>
        <v>0</v>
      </c>
      <c r="AB389" s="211" t="str">
        <f t="shared" si="58"/>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ref="S408:S438" ca="1" si="59">IF(B408="","",IF(ISERROR(MATCH($E408,CL,0)),"Unknown",INDIRECT("'C'!$A$"&amp;MATCH($E408,CL,0)+1)))</f>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ref="X408:X438" ca="1" si="60">IF(AND(C408="Smelter not listed",OR(LEN(D408)=0,LEN(E408)=0)),1,0)</f>
        <v>0</v>
      </c>
      <c r="AB408" s="211" t="str">
        <f t="shared" ref="AB408:AB438" si="61">B408&amp;C408</f>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9"/>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0"/>
        <v>0</v>
      </c>
      <c r="AB409" s="211" t="str">
        <f t="shared" si="61"/>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9"/>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0"/>
        <v>0</v>
      </c>
      <c r="AB410" s="211" t="str">
        <f t="shared" si="61"/>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9"/>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0"/>
        <v>0</v>
      </c>
      <c r="AB411" s="211" t="str">
        <f t="shared" si="61"/>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9"/>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0"/>
        <v>0</v>
      </c>
      <c r="AB412" s="211" t="str">
        <f t="shared" si="61"/>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9"/>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0"/>
        <v>0</v>
      </c>
      <c r="AB413" s="211" t="str">
        <f t="shared" si="61"/>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9"/>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0"/>
        <v>0</v>
      </c>
      <c r="AB414" s="211" t="str">
        <f t="shared" si="61"/>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9"/>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0"/>
        <v>0</v>
      </c>
      <c r="AB415" s="211" t="str">
        <f t="shared" si="61"/>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9"/>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0"/>
        <v>0</v>
      </c>
      <c r="AB416" s="211" t="str">
        <f t="shared" si="61"/>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9"/>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0"/>
        <v>0</v>
      </c>
      <c r="AB417" s="211" t="str">
        <f t="shared" si="61"/>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9"/>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0"/>
        <v>0</v>
      </c>
      <c r="AB418" s="211" t="str">
        <f t="shared" si="61"/>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9"/>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0"/>
        <v>0</v>
      </c>
      <c r="AB419" s="211" t="str">
        <f t="shared" si="61"/>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9"/>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0"/>
        <v>0</v>
      </c>
      <c r="AB420" s="211" t="str">
        <f t="shared" si="61"/>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ref="S439" ca="1" si="62">IF(B439="","",IF(ISERROR(MATCH($E439,CL,0)),"Unknown",INDIRECT("'C'!$A$"&amp;MATCH($E439,CL,0)+1)))</f>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ref="X439" ca="1" si="63">IF(AND(C439="Smelter not listed",OR(LEN(D439)=0,LEN(E439)=0)),1,0)</f>
        <v>0</v>
      </c>
      <c r="AB439" s="211" t="str">
        <f t="shared" ref="AB439" si="64">B439&amp;C439</f>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ref="S440:S471" ca="1" si="65">IF(B440="","",IF(ISERROR(MATCH($E440,CL,0)),"Unknown",INDIRECT("'C'!$A$"&amp;MATCH($E440,CL,0)+1)))</f>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ref="X440:X471" ca="1" si="66">IF(AND(C440="Smelter not listed",OR(LEN(D440)=0,LEN(E440)=0)),1,0)</f>
        <v>0</v>
      </c>
      <c r="AB440" s="211" t="str">
        <f t="shared" ref="AB440:AB471" si="67">B440&amp;C440</f>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5"/>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6"/>
        <v>0</v>
      </c>
      <c r="AB441" s="211" t="str">
        <f t="shared" si="67"/>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5"/>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6"/>
        <v>0</v>
      </c>
      <c r="AB442" s="211" t="str">
        <f t="shared" si="67"/>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5"/>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6"/>
        <v>0</v>
      </c>
      <c r="AB443" s="211" t="str">
        <f t="shared" si="67"/>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5"/>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6"/>
        <v>0</v>
      </c>
      <c r="AB444" s="211" t="str">
        <f t="shared" si="67"/>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5"/>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6"/>
        <v>0</v>
      </c>
      <c r="AB445" s="211" t="str">
        <f t="shared" si="67"/>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5"/>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6"/>
        <v>0</v>
      </c>
      <c r="AB446" s="211" t="str">
        <f t="shared" si="67"/>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5"/>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6"/>
        <v>0</v>
      </c>
      <c r="AB447" s="211" t="str">
        <f t="shared" si="67"/>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5"/>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6"/>
        <v>0</v>
      </c>
      <c r="AB448" s="211" t="str">
        <f t="shared" si="67"/>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5"/>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6"/>
        <v>0</v>
      </c>
      <c r="AB449" s="211" t="str">
        <f t="shared" si="67"/>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5"/>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6"/>
        <v>0</v>
      </c>
      <c r="AB450" s="211" t="str">
        <f t="shared" si="67"/>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5"/>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6"/>
        <v>0</v>
      </c>
      <c r="AB451" s="211" t="str">
        <f t="shared" si="67"/>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5"/>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6"/>
        <v>0</v>
      </c>
      <c r="AB452" s="211" t="str">
        <f t="shared" si="67"/>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5"/>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6"/>
        <v>0</v>
      </c>
      <c r="AB453" s="211" t="str">
        <f t="shared" si="67"/>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ref="S472:S502" ca="1" si="68">IF(B472="","",IF(ISERROR(MATCH($E472,CL,0)),"Unknown",INDIRECT("'C'!$A$"&amp;MATCH($E472,CL,0)+1)))</f>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ref="X472:X502" ca="1" si="69">IF(AND(C472="Smelter not listed",OR(LEN(D472)=0,LEN(E472)=0)),1,0)</f>
        <v>0</v>
      </c>
      <c r="AB472" s="211" t="str">
        <f t="shared" ref="AB472:AB502" si="70">B472&amp;C472</f>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8"/>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9"/>
        <v>0</v>
      </c>
      <c r="AB473" s="211" t="str">
        <f t="shared" si="70"/>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8"/>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9"/>
        <v>0</v>
      </c>
      <c r="AB474" s="211" t="str">
        <f t="shared" si="70"/>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8"/>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9"/>
        <v>0</v>
      </c>
      <c r="AB475" s="211" t="str">
        <f t="shared" si="70"/>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8"/>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9"/>
        <v>0</v>
      </c>
      <c r="AB476" s="211" t="str">
        <f t="shared" si="70"/>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8"/>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9"/>
        <v>0</v>
      </c>
      <c r="AB477" s="211" t="str">
        <f t="shared" si="70"/>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8"/>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9"/>
        <v>0</v>
      </c>
      <c r="AB478" s="211" t="str">
        <f t="shared" si="70"/>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8"/>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9"/>
        <v>0</v>
      </c>
      <c r="AB479" s="211" t="str">
        <f t="shared" si="70"/>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8"/>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9"/>
        <v>0</v>
      </c>
      <c r="AB480" s="211" t="str">
        <f t="shared" si="70"/>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8"/>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9"/>
        <v>0</v>
      </c>
      <c r="AB481" s="211" t="str">
        <f t="shared" si="70"/>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8"/>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9"/>
        <v>0</v>
      </c>
      <c r="AB482" s="211" t="str">
        <f t="shared" si="70"/>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8"/>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9"/>
        <v>0</v>
      </c>
      <c r="AB483" s="211" t="str">
        <f t="shared" si="70"/>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8"/>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9"/>
        <v>0</v>
      </c>
      <c r="AB484" s="211" t="str">
        <f t="shared" si="70"/>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ref="S503" ca="1" si="71">IF(B503="","",IF(ISERROR(MATCH($E503,CL,0)),"Unknown",INDIRECT("'C'!$A$"&amp;MATCH($E503,CL,0)+1)))</f>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ref="X503" ca="1" si="72">IF(AND(C503="Smelter not listed",OR(LEN(D503)=0,LEN(E503)=0)),1,0)</f>
        <v>0</v>
      </c>
      <c r="AB503" s="211" t="str">
        <f t="shared" ref="AB503" si="73">B503&amp;C503</f>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ref="S504:S535" ca="1" si="74">IF(B504="","",IF(ISERROR(MATCH($E504,CL,0)),"Unknown",INDIRECT("'C'!$A$"&amp;MATCH($E504,CL,0)+1)))</f>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ref="X504:X535" ca="1" si="75">IF(AND(C504="Smelter not listed",OR(LEN(D504)=0,LEN(E504)=0)),1,0)</f>
        <v>0</v>
      </c>
      <c r="AB504" s="211" t="str">
        <f t="shared" ref="AB504:AB535" si="76">B504&amp;C504</f>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4"/>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5"/>
        <v>0</v>
      </c>
      <c r="AB505" s="211" t="str">
        <f t="shared" si="76"/>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4"/>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5"/>
        <v>0</v>
      </c>
      <c r="AB506" s="211" t="str">
        <f t="shared" si="76"/>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4"/>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5"/>
        <v>0</v>
      </c>
      <c r="AB507" s="211" t="str">
        <f t="shared" si="76"/>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4"/>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5"/>
        <v>0</v>
      </c>
      <c r="AB508" s="211" t="str">
        <f t="shared" si="76"/>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4"/>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5"/>
        <v>0</v>
      </c>
      <c r="AB509" s="211" t="str">
        <f t="shared" si="76"/>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4"/>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5"/>
        <v>0</v>
      </c>
      <c r="AB510" s="211" t="str">
        <f t="shared" si="76"/>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4"/>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5"/>
        <v>0</v>
      </c>
      <c r="AB511" s="211" t="str">
        <f t="shared" si="76"/>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4"/>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5"/>
        <v>0</v>
      </c>
      <c r="AB512" s="211" t="str">
        <f t="shared" si="76"/>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4"/>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5"/>
        <v>0</v>
      </c>
      <c r="AB513" s="211" t="str">
        <f t="shared" si="76"/>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4"/>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5"/>
        <v>0</v>
      </c>
      <c r="AB514" s="211" t="str">
        <f t="shared" si="76"/>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4"/>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5"/>
        <v>0</v>
      </c>
      <c r="AB515" s="211" t="str">
        <f t="shared" si="76"/>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4"/>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5"/>
        <v>0</v>
      </c>
      <c r="AB516" s="211" t="str">
        <f t="shared" si="76"/>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4"/>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5"/>
        <v>0</v>
      </c>
      <c r="AB517" s="211" t="str">
        <f t="shared" si="76"/>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ref="S536:S566" ca="1" si="77">IF(B536="","",IF(ISERROR(MATCH($E536,CL,0)),"Unknown",INDIRECT("'C'!$A$"&amp;MATCH($E536,CL,0)+1)))</f>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ref="X536:X566" ca="1" si="78">IF(AND(C536="Smelter not listed",OR(LEN(D536)=0,LEN(E536)=0)),1,0)</f>
        <v>0</v>
      </c>
      <c r="AB536" s="211" t="str">
        <f t="shared" ref="AB536:AB566" si="79">B536&amp;C536</f>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7"/>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8"/>
        <v>0</v>
      </c>
      <c r="AB537" s="211" t="str">
        <f t="shared" si="79"/>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7"/>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8"/>
        <v>0</v>
      </c>
      <c r="AB538" s="211" t="str">
        <f t="shared" si="79"/>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7"/>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8"/>
        <v>0</v>
      </c>
      <c r="AB539" s="211" t="str">
        <f t="shared" si="79"/>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7"/>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8"/>
        <v>0</v>
      </c>
      <c r="AB540" s="211" t="str">
        <f t="shared" si="79"/>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7"/>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8"/>
        <v>0</v>
      </c>
      <c r="AB541" s="211" t="str">
        <f t="shared" si="79"/>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7"/>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8"/>
        <v>0</v>
      </c>
      <c r="AB542" s="211" t="str">
        <f t="shared" si="79"/>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7"/>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8"/>
        <v>0</v>
      </c>
      <c r="AB543" s="211" t="str">
        <f t="shared" si="79"/>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7"/>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8"/>
        <v>0</v>
      </c>
      <c r="AB544" s="211" t="str">
        <f t="shared" si="79"/>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7"/>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8"/>
        <v>0</v>
      </c>
      <c r="AB545" s="211" t="str">
        <f t="shared" si="79"/>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7"/>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8"/>
        <v>0</v>
      </c>
      <c r="AB546" s="211" t="str">
        <f t="shared" si="79"/>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7"/>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8"/>
        <v>0</v>
      </c>
      <c r="AB547" s="211" t="str">
        <f t="shared" si="79"/>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7"/>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8"/>
        <v>0</v>
      </c>
      <c r="AB548" s="211" t="str">
        <f t="shared" si="79"/>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ref="S567" ca="1" si="80">IF(B567="","",IF(ISERROR(MATCH($E567,CL,0)),"Unknown",INDIRECT("'C'!$A$"&amp;MATCH($E567,CL,0)+1)))</f>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ref="X567" ca="1" si="81">IF(AND(C567="Smelter not listed",OR(LEN(D567)=0,LEN(E567)=0)),1,0)</f>
        <v>0</v>
      </c>
      <c r="AB567" s="211" t="str">
        <f t="shared" ref="AB567" si="82">B567&amp;C567</f>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ca="1">IF(B568="","",IF(ISERROR(MATCH($E568,CL,0)),"Unknown",INDIRECT("'C'!$A$"&amp;MATCH($E568,CL,0)+1)))</f>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ca="1">IF(AND(C568="Smelter not listed",OR(LEN(D568)=0,LEN(E568)=0)),1,0)</f>
        <v>0</v>
      </c>
      <c r="AB568" s="211" t="str">
        <f>B568&amp;C568</f>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ca="1">IF(B569="","",IF(ISERROR(MATCH($E569,CL,0)),"Unknown",INDIRECT("'C'!$A$"&amp;MATCH($E569,CL,0)+1)))</f>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ca="1">IF(AND(C569="Smelter not listed",OR(LEN(D569)=0,LEN(E569)=0)),1,0)</f>
        <v>0</v>
      </c>
      <c r="AB569" s="211" t="str">
        <f>B569&amp;C569</f>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ca="1">IF(B570="","",IF(ISERROR(MATCH($E570,CL,0)),"Unknown",INDIRECT("'C'!$A$"&amp;MATCH($E570,CL,0)+1)))</f>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ca="1">IF(AND(C570="Smelter not listed",OR(LEN(D570)=0,LEN(E570)=0)),1,0)</f>
        <v>0</v>
      </c>
      <c r="AB570" s="211" t="str">
        <f>B570&amp;C570</f>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ca="1">IF(B571="","",IF(ISERROR(MATCH($E571,CL,0)),"Unknown",INDIRECT("'C'!$A$"&amp;MATCH($E571,CL,0)+1)))</f>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ca="1">IF(AND(C571="Smelter not listed",OR(LEN(D571)=0,LEN(E571)=0)),1,0)</f>
        <v>0</v>
      </c>
      <c r="AB571" s="211" t="str">
        <f>B571&amp;C571</f>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ref="S572" ca="1" si="83">IF(B572="","",IF(ISERROR(MATCH($E572,CL,0)),"Unknown",INDIRECT("'C'!$A$"&amp;MATCH($E572,CL,0)+1)))</f>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ref="X572" ca="1" si="84">IF(AND(C572="Smelter not listed",OR(LEN(D572)=0,LEN(E572)=0)),1,0)</f>
        <v>0</v>
      </c>
      <c r="AB572" s="211" t="str">
        <f t="shared" ref="AB572" si="85">B572&amp;C572</f>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ref="S573:S620" ca="1" si="86">IF(B573="","",IF(ISERROR(MATCH($E573,CL,0)),"Unknown",INDIRECT("'C'!$A$"&amp;MATCH($E573,CL,0)+1)))</f>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ref="X573:X620" ca="1" si="87">IF(AND(C573="Smelter not listed",OR(LEN(D573)=0,LEN(E573)=0)),1,0)</f>
        <v>0</v>
      </c>
      <c r="AB573" s="211" t="str">
        <f t="shared" ref="AB573:AB620" si="88">B573&amp;C573</f>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6"/>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7"/>
        <v>0</v>
      </c>
      <c r="AB574" s="211" t="str">
        <f t="shared" si="88"/>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6"/>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7"/>
        <v>0</v>
      </c>
      <c r="AB575" s="211" t="str">
        <f t="shared" si="88"/>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6"/>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7"/>
        <v>0</v>
      </c>
      <c r="AB576" s="211" t="str">
        <f t="shared" si="88"/>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6"/>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7"/>
        <v>0</v>
      </c>
      <c r="AB577" s="211" t="str">
        <f t="shared" si="88"/>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6"/>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7"/>
        <v>0</v>
      </c>
      <c r="AB578" s="211" t="str">
        <f t="shared" si="88"/>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6"/>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7"/>
        <v>0</v>
      </c>
      <c r="AB579" s="211" t="str">
        <f t="shared" si="88"/>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6"/>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7"/>
        <v>0</v>
      </c>
      <c r="AB580" s="211" t="str">
        <f t="shared" si="88"/>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86"/>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87"/>
        <v>0</v>
      </c>
      <c r="AB581" s="211" t="str">
        <f t="shared" si="88"/>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86"/>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87"/>
        <v>0</v>
      </c>
      <c r="AB582" s="211" t="str">
        <f t="shared" si="88"/>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6"/>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7"/>
        <v>0</v>
      </c>
      <c r="AB583" s="211" t="str">
        <f t="shared" si="88"/>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6"/>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7"/>
        <v>0</v>
      </c>
      <c r="AB584" s="211" t="str">
        <f t="shared" si="88"/>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6"/>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7"/>
        <v>0</v>
      </c>
      <c r="AB585" s="211" t="str">
        <f t="shared" si="88"/>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6"/>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7"/>
        <v>0</v>
      </c>
      <c r="AB586" s="211" t="str">
        <f t="shared" si="88"/>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ref="S621" ca="1" si="89">IF(B621="","",IF(ISERROR(MATCH($E621,CL,0)),"Unknown",INDIRECT("'C'!$A$"&amp;MATCH($E621,CL,0)+1)))</f>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ref="X621" ca="1" si="90">IF(AND(C621="Smelter not listed",OR(LEN(D621)=0,LEN(E621)=0)),1,0)</f>
        <v>0</v>
      </c>
      <c r="AB621" s="211" t="str">
        <f t="shared" ref="AB621" si="91">B621&amp;C621</f>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ref="S622:S653" ca="1" si="92">IF(B622="","",IF(ISERROR(MATCH($E622,CL,0)),"Unknown",INDIRECT("'C'!$A$"&amp;MATCH($E622,CL,0)+1)))</f>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ref="X622:X653" ca="1" si="93">IF(AND(C622="Smelter not listed",OR(LEN(D622)=0,LEN(E622)=0)),1,0)</f>
        <v>0</v>
      </c>
      <c r="AB622" s="211" t="str">
        <f t="shared" ref="AB622:AB653" si="94">B622&amp;C622</f>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2"/>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3"/>
        <v>0</v>
      </c>
      <c r="AB623" s="211" t="str">
        <f t="shared" si="94"/>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2"/>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3"/>
        <v>0</v>
      </c>
      <c r="AB624" s="211" t="str">
        <f t="shared" si="94"/>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2"/>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3"/>
        <v>0</v>
      </c>
      <c r="AB625" s="211" t="str">
        <f t="shared" si="94"/>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2"/>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3"/>
        <v>0</v>
      </c>
      <c r="AB626" s="211" t="str">
        <f t="shared" si="94"/>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2"/>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3"/>
        <v>0</v>
      </c>
      <c r="AB627" s="211" t="str">
        <f t="shared" si="94"/>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2"/>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3"/>
        <v>0</v>
      </c>
      <c r="AB628" s="211" t="str">
        <f t="shared" si="94"/>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2"/>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3"/>
        <v>0</v>
      </c>
      <c r="AB629" s="211" t="str">
        <f t="shared" si="94"/>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2"/>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3"/>
        <v>0</v>
      </c>
      <c r="AB630" s="211" t="str">
        <f t="shared" si="94"/>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2"/>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3"/>
        <v>0</v>
      </c>
      <c r="AB631" s="211" t="str">
        <f t="shared" si="94"/>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2"/>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3"/>
        <v>0</v>
      </c>
      <c r="AB632" s="211" t="str">
        <f t="shared" si="94"/>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2"/>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3"/>
        <v>0</v>
      </c>
      <c r="AB633" s="211" t="str">
        <f t="shared" si="94"/>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2"/>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3"/>
        <v>0</v>
      </c>
      <c r="AB634" s="211" t="str">
        <f t="shared" si="94"/>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2"/>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3"/>
        <v>0</v>
      </c>
      <c r="AB635" s="211" t="str">
        <f t="shared" si="94"/>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ref="S654:S684" ca="1" si="95">IF(B654="","",IF(ISERROR(MATCH($E654,CL,0)),"Unknown",INDIRECT("'C'!$A$"&amp;MATCH($E654,CL,0)+1)))</f>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ref="X654:X684" ca="1" si="96">IF(AND(C654="Smelter not listed",OR(LEN(D654)=0,LEN(E654)=0)),1,0)</f>
        <v>0</v>
      </c>
      <c r="AB654" s="211" t="str">
        <f t="shared" ref="AB654:AB684" si="97">B654&amp;C654</f>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5"/>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6"/>
        <v>0</v>
      </c>
      <c r="AB655" s="211" t="str">
        <f t="shared" si="97"/>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5"/>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6"/>
        <v>0</v>
      </c>
      <c r="AB656" s="211" t="str">
        <f t="shared" si="97"/>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5"/>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6"/>
        <v>0</v>
      </c>
      <c r="AB657" s="211" t="str">
        <f t="shared" si="97"/>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5"/>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6"/>
        <v>0</v>
      </c>
      <c r="AB658" s="211" t="str">
        <f t="shared" si="97"/>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5"/>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6"/>
        <v>0</v>
      </c>
      <c r="AB659" s="211" t="str">
        <f t="shared" si="97"/>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5"/>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6"/>
        <v>0</v>
      </c>
      <c r="AB660" s="211" t="str">
        <f t="shared" si="97"/>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5"/>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6"/>
        <v>0</v>
      </c>
      <c r="AB661" s="211" t="str">
        <f t="shared" si="97"/>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5"/>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6"/>
        <v>0</v>
      </c>
      <c r="AB662" s="211" t="str">
        <f t="shared" si="97"/>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5"/>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6"/>
        <v>0</v>
      </c>
      <c r="AB663" s="211" t="str">
        <f t="shared" si="97"/>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5"/>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6"/>
        <v>0</v>
      </c>
      <c r="AB664" s="211" t="str">
        <f t="shared" si="97"/>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5"/>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6"/>
        <v>0</v>
      </c>
      <c r="AB665" s="211" t="str">
        <f t="shared" si="97"/>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5"/>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6"/>
        <v>0</v>
      </c>
      <c r="AB666" s="211" t="str">
        <f t="shared" si="97"/>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ref="S685" ca="1" si="98">IF(B685="","",IF(ISERROR(MATCH($E685,CL,0)),"Unknown",INDIRECT("'C'!$A$"&amp;MATCH($E685,CL,0)+1)))</f>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ref="X685" ca="1" si="99">IF(AND(C685="Smelter not listed",OR(LEN(D685)=0,LEN(E685)=0)),1,0)</f>
        <v>0</v>
      </c>
      <c r="AB685" s="211" t="str">
        <f t="shared" ref="AB685" si="100">B685&amp;C685</f>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ref="S686:S717" ca="1" si="101">IF(B686="","",IF(ISERROR(MATCH($E686,CL,0)),"Unknown",INDIRECT("'C'!$A$"&amp;MATCH($E686,CL,0)+1)))</f>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ref="X686:X717" ca="1" si="102">IF(AND(C686="Smelter not listed",OR(LEN(D686)=0,LEN(E686)=0)),1,0)</f>
        <v>0</v>
      </c>
      <c r="AB686" s="211" t="str">
        <f t="shared" ref="AB686:AB717" si="103">B686&amp;C686</f>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101"/>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2"/>
        <v>0</v>
      </c>
      <c r="AB687" s="211" t="str">
        <f t="shared" si="103"/>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101"/>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2"/>
        <v>0</v>
      </c>
      <c r="AB688" s="211" t="str">
        <f t="shared" si="103"/>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101"/>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2"/>
        <v>0</v>
      </c>
      <c r="AB689" s="211" t="str">
        <f t="shared" si="103"/>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101"/>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2"/>
        <v>0</v>
      </c>
      <c r="AB690" s="211" t="str">
        <f t="shared" si="103"/>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101"/>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2"/>
        <v>0</v>
      </c>
      <c r="AB691" s="211" t="str">
        <f t="shared" si="103"/>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101"/>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2"/>
        <v>0</v>
      </c>
      <c r="AB692" s="211" t="str">
        <f t="shared" si="103"/>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101"/>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2"/>
        <v>0</v>
      </c>
      <c r="AB693" s="211" t="str">
        <f t="shared" si="103"/>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101"/>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2"/>
        <v>0</v>
      </c>
      <c r="AB694" s="211" t="str">
        <f t="shared" si="103"/>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101"/>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2"/>
        <v>0</v>
      </c>
      <c r="AB695" s="211" t="str">
        <f t="shared" si="103"/>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01"/>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2"/>
        <v>0</v>
      </c>
      <c r="AB696" s="211" t="str">
        <f t="shared" si="103"/>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01"/>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2"/>
        <v>0</v>
      </c>
      <c r="AB697" s="211" t="str">
        <f t="shared" si="103"/>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01"/>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2"/>
        <v>0</v>
      </c>
      <c r="AB698" s="211" t="str">
        <f t="shared" si="103"/>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1"/>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2"/>
        <v>0</v>
      </c>
      <c r="AB699" s="211" t="str">
        <f t="shared" si="103"/>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ref="S718:S748" ca="1" si="104">IF(B718="","",IF(ISERROR(MATCH($E718,CL,0)),"Unknown",INDIRECT("'C'!$A$"&amp;MATCH($E718,CL,0)+1)))</f>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ref="X718:X748" ca="1" si="105">IF(AND(C718="Smelter not listed",OR(LEN(D718)=0,LEN(E718)=0)),1,0)</f>
        <v>0</v>
      </c>
      <c r="AB718" s="211" t="str">
        <f t="shared" ref="AB718:AB748" si="106">B718&amp;C718</f>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4"/>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5"/>
        <v>0</v>
      </c>
      <c r="AB719" s="211" t="str">
        <f t="shared" si="106"/>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4"/>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5"/>
        <v>0</v>
      </c>
      <c r="AB720" s="211" t="str">
        <f t="shared" si="106"/>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4"/>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5"/>
        <v>0</v>
      </c>
      <c r="AB721" s="211" t="str">
        <f t="shared" si="106"/>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4"/>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5"/>
        <v>0</v>
      </c>
      <c r="AB722" s="211" t="str">
        <f t="shared" si="106"/>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4"/>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5"/>
        <v>0</v>
      </c>
      <c r="AB723" s="211" t="str">
        <f t="shared" si="106"/>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4"/>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5"/>
        <v>0</v>
      </c>
      <c r="AB724" s="211" t="str">
        <f t="shared" si="106"/>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4"/>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5"/>
        <v>0</v>
      </c>
      <c r="AB725" s="211" t="str">
        <f t="shared" si="106"/>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4"/>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5"/>
        <v>0</v>
      </c>
      <c r="AB726" s="211" t="str">
        <f t="shared" si="106"/>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4"/>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5"/>
        <v>0</v>
      </c>
      <c r="AB727" s="211" t="str">
        <f t="shared" si="106"/>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4"/>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5"/>
        <v>0</v>
      </c>
      <c r="AB728" s="211" t="str">
        <f t="shared" si="106"/>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4"/>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5"/>
        <v>0</v>
      </c>
      <c r="AB729" s="211" t="str">
        <f t="shared" si="106"/>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4"/>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5"/>
        <v>0</v>
      </c>
      <c r="AB730" s="211" t="str">
        <f t="shared" si="106"/>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ref="S749" ca="1" si="107">IF(B749="","",IF(ISERROR(MATCH($E749,CL,0)),"Unknown",INDIRECT("'C'!$A$"&amp;MATCH($E749,CL,0)+1)))</f>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ref="X749" ca="1" si="108">IF(AND(C749="Smelter not listed",OR(LEN(D749)=0,LEN(E749)=0)),1,0)</f>
        <v>0</v>
      </c>
      <c r="AB749" s="211" t="str">
        <f t="shared" ref="AB749" si="109">B749&amp;C749</f>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ref="S750:S781" ca="1" si="110">IF(B750="","",IF(ISERROR(MATCH($E750,CL,0)),"Unknown",INDIRECT("'C'!$A$"&amp;MATCH($E750,CL,0)+1)))</f>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ref="X750:X781" ca="1" si="111">IF(AND(C750="Smelter not listed",OR(LEN(D750)=0,LEN(E750)=0)),1,0)</f>
        <v>0</v>
      </c>
      <c r="AB750" s="211" t="str">
        <f t="shared" ref="AB750:AB781" si="112">B750&amp;C750</f>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10"/>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11"/>
        <v>0</v>
      </c>
      <c r="AB751" s="211" t="str">
        <f t="shared" si="112"/>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10"/>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11"/>
        <v>0</v>
      </c>
      <c r="AB752" s="211" t="str">
        <f t="shared" si="112"/>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10"/>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11"/>
        <v>0</v>
      </c>
      <c r="AB753" s="211" t="str">
        <f t="shared" si="112"/>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10"/>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11"/>
        <v>0</v>
      </c>
      <c r="AB754" s="211" t="str">
        <f t="shared" si="112"/>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10"/>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11"/>
        <v>0</v>
      </c>
      <c r="AB755" s="211" t="str">
        <f t="shared" si="112"/>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10"/>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11"/>
        <v>0</v>
      </c>
      <c r="AB756" s="211" t="str">
        <f t="shared" si="112"/>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10"/>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11"/>
        <v>0</v>
      </c>
      <c r="AB757" s="211" t="str">
        <f t="shared" si="112"/>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10"/>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11"/>
        <v>0</v>
      </c>
      <c r="AB758" s="211" t="str">
        <f t="shared" si="112"/>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10"/>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11"/>
        <v>0</v>
      </c>
      <c r="AB759" s="211" t="str">
        <f t="shared" si="112"/>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10"/>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11"/>
        <v>0</v>
      </c>
      <c r="AB760" s="211" t="str">
        <f t="shared" si="112"/>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10"/>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11"/>
        <v>0</v>
      </c>
      <c r="AB761" s="211" t="str">
        <f t="shared" si="112"/>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10"/>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11"/>
        <v>0</v>
      </c>
      <c r="AB762" s="211" t="str">
        <f t="shared" si="112"/>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0"/>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1"/>
        <v>0</v>
      </c>
      <c r="AB763" s="211" t="str">
        <f t="shared" si="112"/>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ref="S782:S812" ca="1" si="113">IF(B782="","",IF(ISERROR(MATCH($E782,CL,0)),"Unknown",INDIRECT("'C'!$A$"&amp;MATCH($E782,CL,0)+1)))</f>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ref="X782:X812" ca="1" si="114">IF(AND(C782="Smelter not listed",OR(LEN(D782)=0,LEN(E782)=0)),1,0)</f>
        <v>0</v>
      </c>
      <c r="AB782" s="211" t="str">
        <f t="shared" ref="AB782:AB812" si="115">B782&amp;C782</f>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3"/>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4"/>
        <v>0</v>
      </c>
      <c r="AB783" s="211" t="str">
        <f t="shared" si="115"/>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3"/>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4"/>
        <v>0</v>
      </c>
      <c r="AB784" s="211" t="str">
        <f t="shared" si="115"/>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3"/>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4"/>
        <v>0</v>
      </c>
      <c r="AB785" s="211" t="str">
        <f t="shared" si="115"/>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3"/>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4"/>
        <v>0</v>
      </c>
      <c r="AB786" s="211" t="str">
        <f t="shared" si="115"/>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3"/>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4"/>
        <v>0</v>
      </c>
      <c r="AB787" s="211" t="str">
        <f t="shared" si="115"/>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3"/>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4"/>
        <v>0</v>
      </c>
      <c r="AB788" s="211" t="str">
        <f t="shared" si="115"/>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3"/>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4"/>
        <v>0</v>
      </c>
      <c r="AB789" s="211" t="str">
        <f t="shared" si="115"/>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3"/>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4"/>
        <v>0</v>
      </c>
      <c r="AB790" s="211" t="str">
        <f t="shared" si="115"/>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3"/>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4"/>
        <v>0</v>
      </c>
      <c r="AB791" s="211" t="str">
        <f t="shared" si="115"/>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3"/>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4"/>
        <v>0</v>
      </c>
      <c r="AB792" s="211" t="str">
        <f t="shared" si="115"/>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3"/>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4"/>
        <v>0</v>
      </c>
      <c r="AB793" s="211" t="str">
        <f t="shared" si="115"/>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3"/>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4"/>
        <v>0</v>
      </c>
      <c r="AB794" s="211" t="str">
        <f t="shared" si="115"/>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ref="S813" ca="1" si="116">IF(B813="","",IF(ISERROR(MATCH($E813,CL,0)),"Unknown",INDIRECT("'C'!$A$"&amp;MATCH($E813,CL,0)+1)))</f>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ref="X813" ca="1" si="117">IF(AND(C813="Smelter not listed",OR(LEN(D813)=0,LEN(E813)=0)),1,0)</f>
        <v>0</v>
      </c>
      <c r="AB813" s="211" t="str">
        <f t="shared" ref="AB813" si="118">B813&amp;C813</f>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ref="S814:S845" ca="1" si="119">IF(B814="","",IF(ISERROR(MATCH($E814,CL,0)),"Unknown",INDIRECT("'C'!$A$"&amp;MATCH($E814,CL,0)+1)))</f>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ref="X814:X845" ca="1" si="120">IF(AND(C814="Smelter not listed",OR(LEN(D814)=0,LEN(E814)=0)),1,0)</f>
        <v>0</v>
      </c>
      <c r="AB814" s="211" t="str">
        <f t="shared" ref="AB814:AB845" si="121">B814&amp;C814</f>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9"/>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20"/>
        <v>0</v>
      </c>
      <c r="AB815" s="211" t="str">
        <f t="shared" si="121"/>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9"/>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20"/>
        <v>0</v>
      </c>
      <c r="AB816" s="211" t="str">
        <f t="shared" si="121"/>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9"/>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20"/>
        <v>0</v>
      </c>
      <c r="AB817" s="211" t="str">
        <f t="shared" si="121"/>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9"/>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20"/>
        <v>0</v>
      </c>
      <c r="AB818" s="211" t="str">
        <f t="shared" si="121"/>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9"/>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20"/>
        <v>0</v>
      </c>
      <c r="AB819" s="211" t="str">
        <f t="shared" si="121"/>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9"/>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20"/>
        <v>0</v>
      </c>
      <c r="AB820" s="211" t="str">
        <f t="shared" si="121"/>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9"/>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20"/>
        <v>0</v>
      </c>
      <c r="AB821" s="211" t="str">
        <f t="shared" si="121"/>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9"/>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20"/>
        <v>0</v>
      </c>
      <c r="AB822" s="211" t="str">
        <f t="shared" si="121"/>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9"/>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20"/>
        <v>0</v>
      </c>
      <c r="AB823" s="211" t="str">
        <f t="shared" si="121"/>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9"/>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20"/>
        <v>0</v>
      </c>
      <c r="AB824" s="211" t="str">
        <f t="shared" si="121"/>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9"/>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20"/>
        <v>0</v>
      </c>
      <c r="AB825" s="211" t="str">
        <f t="shared" si="121"/>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9"/>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20"/>
        <v>0</v>
      </c>
      <c r="AB826" s="211" t="str">
        <f t="shared" si="121"/>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9"/>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0"/>
        <v>0</v>
      </c>
      <c r="AB827" s="211" t="str">
        <f t="shared" si="121"/>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ref="S846:S876" ca="1" si="122">IF(B846="","",IF(ISERROR(MATCH($E846,CL,0)),"Unknown",INDIRECT("'C'!$A$"&amp;MATCH($E846,CL,0)+1)))</f>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ref="X846:X876" ca="1" si="123">IF(AND(C846="Smelter not listed",OR(LEN(D846)=0,LEN(E846)=0)),1,0)</f>
        <v>0</v>
      </c>
      <c r="AB846" s="211" t="str">
        <f t="shared" ref="AB846:AB876" si="124">B846&amp;C846</f>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2"/>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3"/>
        <v>0</v>
      </c>
      <c r="AB847" s="211" t="str">
        <f t="shared" si="124"/>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2"/>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3"/>
        <v>0</v>
      </c>
      <c r="AB848" s="211" t="str">
        <f t="shared" si="124"/>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2"/>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3"/>
        <v>0</v>
      </c>
      <c r="AB849" s="211" t="str">
        <f t="shared" si="124"/>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2"/>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3"/>
        <v>0</v>
      </c>
      <c r="AB850" s="211" t="str">
        <f t="shared" si="124"/>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2"/>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3"/>
        <v>0</v>
      </c>
      <c r="AB851" s="211" t="str">
        <f t="shared" si="124"/>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2"/>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3"/>
        <v>0</v>
      </c>
      <c r="AB852" s="211" t="str">
        <f t="shared" si="124"/>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2"/>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3"/>
        <v>0</v>
      </c>
      <c r="AB853" s="211" t="str">
        <f t="shared" si="124"/>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2"/>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3"/>
        <v>0</v>
      </c>
      <c r="AB854" s="211" t="str">
        <f t="shared" si="124"/>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2"/>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3"/>
        <v>0</v>
      </c>
      <c r="AB855" s="211" t="str">
        <f t="shared" si="124"/>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2"/>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3"/>
        <v>0</v>
      </c>
      <c r="AB856" s="211" t="str">
        <f t="shared" si="124"/>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2"/>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3"/>
        <v>0</v>
      </c>
      <c r="AB857" s="211" t="str">
        <f t="shared" si="124"/>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2"/>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3"/>
        <v>0</v>
      </c>
      <c r="AB858" s="211" t="str">
        <f t="shared" si="124"/>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ref="S877" ca="1" si="125">IF(B877="","",IF(ISERROR(MATCH($E877,CL,0)),"Unknown",INDIRECT("'C'!$A$"&amp;MATCH($E877,CL,0)+1)))</f>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ref="X877" ca="1" si="126">IF(AND(C877="Smelter not listed",OR(LEN(D877)=0,LEN(E877)=0)),1,0)</f>
        <v>0</v>
      </c>
      <c r="AB877" s="211" t="str">
        <f t="shared" ref="AB877" si="127">B877&amp;C877</f>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ref="S878:S909" ca="1" si="128">IF(B878="","",IF(ISERROR(MATCH($E878,CL,0)),"Unknown",INDIRECT("'C'!$A$"&amp;MATCH($E878,CL,0)+1)))</f>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ref="X878:X909" ca="1" si="129">IF(AND(C878="Smelter not listed",OR(LEN(D878)=0,LEN(E878)=0)),1,0)</f>
        <v>0</v>
      </c>
      <c r="AB878" s="211" t="str">
        <f t="shared" ref="AB878:AB909" si="130">B878&amp;C878</f>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8"/>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9"/>
        <v>0</v>
      </c>
      <c r="AB879" s="211" t="str">
        <f t="shared" si="130"/>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8"/>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9"/>
        <v>0</v>
      </c>
      <c r="AB880" s="211" t="str">
        <f t="shared" si="130"/>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8"/>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9"/>
        <v>0</v>
      </c>
      <c r="AB881" s="211" t="str">
        <f t="shared" si="130"/>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8"/>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9"/>
        <v>0</v>
      </c>
      <c r="AB882" s="211" t="str">
        <f t="shared" si="130"/>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8"/>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9"/>
        <v>0</v>
      </c>
      <c r="AB883" s="211" t="str">
        <f t="shared" si="130"/>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8"/>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9"/>
        <v>0</v>
      </c>
      <c r="AB884" s="211" t="str">
        <f t="shared" si="130"/>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8"/>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9"/>
        <v>0</v>
      </c>
      <c r="AB885" s="211" t="str">
        <f t="shared" si="130"/>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8"/>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9"/>
        <v>0</v>
      </c>
      <c r="AB886" s="211" t="str">
        <f t="shared" si="130"/>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8"/>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9"/>
        <v>0</v>
      </c>
      <c r="AB887" s="211" t="str">
        <f t="shared" si="130"/>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8"/>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9"/>
        <v>0</v>
      </c>
      <c r="AB888" s="211" t="str">
        <f t="shared" si="130"/>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8"/>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9"/>
        <v>0</v>
      </c>
      <c r="AB889" s="211" t="str">
        <f t="shared" si="130"/>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8"/>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9"/>
        <v>0</v>
      </c>
      <c r="AB890" s="211" t="str">
        <f t="shared" si="130"/>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8"/>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9"/>
        <v>0</v>
      </c>
      <c r="AB891" s="211" t="str">
        <f t="shared" si="130"/>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ref="S910:S940" ca="1" si="131">IF(B910="","",IF(ISERROR(MATCH($E910,CL,0)),"Unknown",INDIRECT("'C'!$A$"&amp;MATCH($E910,CL,0)+1)))</f>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ref="X910:X940" ca="1" si="132">IF(AND(C910="Smelter not listed",OR(LEN(D910)=0,LEN(E910)=0)),1,0)</f>
        <v>0</v>
      </c>
      <c r="AB910" s="211" t="str">
        <f t="shared" ref="AB910:AB940" si="133">B910&amp;C910</f>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31"/>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2"/>
        <v>0</v>
      </c>
      <c r="AB911" s="211" t="str">
        <f t="shared" si="133"/>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1"/>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2"/>
        <v>0</v>
      </c>
      <c r="AB912" s="211" t="str">
        <f t="shared" si="133"/>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1"/>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2"/>
        <v>0</v>
      </c>
      <c r="AB913" s="211" t="str">
        <f t="shared" si="133"/>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1"/>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2"/>
        <v>0</v>
      </c>
      <c r="AB914" s="211" t="str">
        <f t="shared" si="133"/>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1"/>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2"/>
        <v>0</v>
      </c>
      <c r="AB915" s="211" t="str">
        <f t="shared" si="133"/>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1"/>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2"/>
        <v>0</v>
      </c>
      <c r="AB916" s="211" t="str">
        <f t="shared" si="133"/>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1"/>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2"/>
        <v>0</v>
      </c>
      <c r="AB917" s="211" t="str">
        <f t="shared" si="133"/>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1"/>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2"/>
        <v>0</v>
      </c>
      <c r="AB918" s="211" t="str">
        <f t="shared" si="133"/>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1"/>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2"/>
        <v>0</v>
      </c>
      <c r="AB919" s="211" t="str">
        <f t="shared" si="133"/>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1"/>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2"/>
        <v>0</v>
      </c>
      <c r="AB920" s="211" t="str">
        <f t="shared" si="133"/>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1"/>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2"/>
        <v>0</v>
      </c>
      <c r="AB921" s="211" t="str">
        <f t="shared" si="133"/>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1"/>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2"/>
        <v>0</v>
      </c>
      <c r="AB922" s="211" t="str">
        <f t="shared" si="133"/>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ref="S941" ca="1" si="134">IF(B941="","",IF(ISERROR(MATCH($E941,CL,0)),"Unknown",INDIRECT("'C'!$A$"&amp;MATCH($E941,CL,0)+1)))</f>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ref="X941" ca="1" si="135">IF(AND(C941="Smelter not listed",OR(LEN(D941)=0,LEN(E941)=0)),1,0)</f>
        <v>0</v>
      </c>
      <c r="AB941" s="211" t="str">
        <f t="shared" ref="AB941" si="136">B941&amp;C941</f>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ref="S942:S973" ca="1" si="137">IF(B942="","",IF(ISERROR(MATCH($E942,CL,0)),"Unknown",INDIRECT("'C'!$A$"&amp;MATCH($E942,CL,0)+1)))</f>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ref="X942:X973" ca="1" si="138">IF(AND(C942="Smelter not listed",OR(LEN(D942)=0,LEN(E942)=0)),1,0)</f>
        <v>0</v>
      </c>
      <c r="AB942" s="211" t="str">
        <f t="shared" ref="AB942:AB973" si="139">B942&amp;C942</f>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7"/>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8"/>
        <v>0</v>
      </c>
      <c r="AB943" s="211" t="str">
        <f t="shared" si="139"/>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7"/>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8"/>
        <v>0</v>
      </c>
      <c r="AB944" s="211" t="str">
        <f t="shared" si="139"/>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7"/>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8"/>
        <v>0</v>
      </c>
      <c r="AB945" s="211" t="str">
        <f t="shared" si="139"/>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7"/>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8"/>
        <v>0</v>
      </c>
      <c r="AB946" s="211" t="str">
        <f t="shared" si="139"/>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7"/>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8"/>
        <v>0</v>
      </c>
      <c r="AB947" s="211" t="str">
        <f t="shared" si="139"/>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7"/>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8"/>
        <v>0</v>
      </c>
      <c r="AB948" s="211" t="str">
        <f t="shared" si="139"/>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7"/>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8"/>
        <v>0</v>
      </c>
      <c r="AB949" s="211" t="str">
        <f t="shared" si="139"/>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7"/>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8"/>
        <v>0</v>
      </c>
      <c r="AB950" s="211" t="str">
        <f t="shared" si="139"/>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7"/>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8"/>
        <v>0</v>
      </c>
      <c r="AB951" s="211" t="str">
        <f t="shared" si="139"/>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7"/>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8"/>
        <v>0</v>
      </c>
      <c r="AB952" s="211" t="str">
        <f t="shared" si="139"/>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7"/>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8"/>
        <v>0</v>
      </c>
      <c r="AB953" s="211" t="str">
        <f t="shared" si="139"/>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7"/>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8"/>
        <v>0</v>
      </c>
      <c r="AB954" s="211" t="str">
        <f t="shared" si="139"/>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7"/>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8"/>
        <v>0</v>
      </c>
      <c r="AB955" s="211" t="str">
        <f t="shared" si="139"/>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ref="S974:S1004" ca="1" si="140">IF(B974="","",IF(ISERROR(MATCH($E974,CL,0)),"Unknown",INDIRECT("'C'!$A$"&amp;MATCH($E974,CL,0)+1)))</f>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ref="X974:X1004" ca="1" si="141">IF(AND(C974="Smelter not listed",OR(LEN(D974)=0,LEN(E974)=0)),1,0)</f>
        <v>0</v>
      </c>
      <c r="AB974" s="211" t="str">
        <f t="shared" ref="AB974:AB1004" si="142">B974&amp;C974</f>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0"/>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41"/>
        <v>0</v>
      </c>
      <c r="AB975" s="211" t="str">
        <f t="shared" si="142"/>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0"/>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1"/>
        <v>0</v>
      </c>
      <c r="AB976" s="211" t="str">
        <f t="shared" si="142"/>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0"/>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1"/>
        <v>0</v>
      </c>
      <c r="AB977" s="211" t="str">
        <f t="shared" si="142"/>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0"/>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1"/>
        <v>0</v>
      </c>
      <c r="AB978" s="211" t="str">
        <f t="shared" si="142"/>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0"/>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1"/>
        <v>0</v>
      </c>
      <c r="AB979" s="211" t="str">
        <f t="shared" si="142"/>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0"/>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1"/>
        <v>0</v>
      </c>
      <c r="AB980" s="211" t="str">
        <f t="shared" si="142"/>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0"/>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1"/>
        <v>0</v>
      </c>
      <c r="AB981" s="211" t="str">
        <f t="shared" si="142"/>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0"/>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1"/>
        <v>0</v>
      </c>
      <c r="AB982" s="211" t="str">
        <f t="shared" si="142"/>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0"/>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1"/>
        <v>0</v>
      </c>
      <c r="AB983" s="211" t="str">
        <f t="shared" si="142"/>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0"/>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1"/>
        <v>0</v>
      </c>
      <c r="AB984" s="211" t="str">
        <f t="shared" si="142"/>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0"/>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1"/>
        <v>0</v>
      </c>
      <c r="AB985" s="211" t="str">
        <f t="shared" si="142"/>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0"/>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1"/>
        <v>0</v>
      </c>
      <c r="AB986" s="211" t="str">
        <f t="shared" si="142"/>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ref="S1005" ca="1" si="143">IF(B1005="","",IF(ISERROR(MATCH($E1005,CL,0)),"Unknown",INDIRECT("'C'!$A$"&amp;MATCH($E1005,CL,0)+1)))</f>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ref="X1005" ca="1" si="144">IF(AND(C1005="Smelter not listed",OR(LEN(D1005)=0,LEN(E1005)=0)),1,0)</f>
        <v>0</v>
      </c>
      <c r="AB1005" s="211" t="str">
        <f t="shared" ref="AB1005" si="145">B1005&amp;C1005</f>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ref="S1006:S1037" ca="1" si="146">IF(B1006="","",IF(ISERROR(MATCH($E1006,CL,0)),"Unknown",INDIRECT("'C'!$A$"&amp;MATCH($E1006,CL,0)+1)))</f>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ref="X1006:X1037" ca="1" si="147">IF(AND(C1006="Smelter not listed",OR(LEN(D1006)=0,LEN(E1006)=0)),1,0)</f>
        <v>0</v>
      </c>
      <c r="AB1006" s="211" t="str">
        <f t="shared" ref="AB1006:AB1037" si="148">B1006&amp;C1006</f>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6"/>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7"/>
        <v>0</v>
      </c>
      <c r="AB1007" s="211" t="str">
        <f t="shared" si="148"/>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6"/>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7"/>
        <v>0</v>
      </c>
      <c r="AB1008" s="211" t="str">
        <f t="shared" si="148"/>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6"/>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7"/>
        <v>0</v>
      </c>
      <c r="AB1009" s="211" t="str">
        <f t="shared" si="148"/>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6"/>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7"/>
        <v>0</v>
      </c>
      <c r="AB1010" s="211" t="str">
        <f t="shared" si="148"/>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6"/>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7"/>
        <v>0</v>
      </c>
      <c r="AB1011" s="211" t="str">
        <f t="shared" si="148"/>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6"/>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7"/>
        <v>0</v>
      </c>
      <c r="AB1012" s="211" t="str">
        <f t="shared" si="148"/>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6"/>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7"/>
        <v>0</v>
      </c>
      <c r="AB1013" s="211" t="str">
        <f t="shared" si="148"/>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6"/>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7"/>
        <v>0</v>
      </c>
      <c r="AB1014" s="211" t="str">
        <f t="shared" si="148"/>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6"/>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7"/>
        <v>0</v>
      </c>
      <c r="AB1015" s="211" t="str">
        <f t="shared" si="148"/>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6"/>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7"/>
        <v>0</v>
      </c>
      <c r="AB1016" s="211" t="str">
        <f t="shared" si="148"/>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6"/>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7"/>
        <v>0</v>
      </c>
      <c r="AB1017" s="211" t="str">
        <f t="shared" si="148"/>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6"/>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7"/>
        <v>0</v>
      </c>
      <c r="AB1018" s="211" t="str">
        <f t="shared" si="148"/>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7"/>
        <v>0</v>
      </c>
      <c r="AB1019" s="211" t="str">
        <f t="shared" si="148"/>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ref="S1038:S1068" ca="1" si="149">IF(B1038="","",IF(ISERROR(MATCH($E1038,CL,0)),"Unknown",INDIRECT("'C'!$A$"&amp;MATCH($E1038,CL,0)+1)))</f>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ref="X1038:X1068" ca="1" si="150">IF(AND(C1038="Smelter not listed",OR(LEN(D1038)=0,LEN(E1038)=0)),1,0)</f>
        <v>0</v>
      </c>
      <c r="AB1038" s="211" t="str">
        <f t="shared" ref="AB1038:AB1068" si="151">B1038&amp;C1038</f>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9"/>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0"/>
        <v>0</v>
      </c>
      <c r="AB1039" s="211" t="str">
        <f t="shared" si="151"/>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9"/>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0"/>
        <v>0</v>
      </c>
      <c r="AB1040" s="211" t="str">
        <f t="shared" si="151"/>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9"/>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0"/>
        <v>0</v>
      </c>
      <c r="AB1041" s="211" t="str">
        <f t="shared" si="151"/>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9"/>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0"/>
        <v>0</v>
      </c>
      <c r="AB1042" s="211" t="str">
        <f t="shared" si="151"/>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9"/>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0"/>
        <v>0</v>
      </c>
      <c r="AB1043" s="211" t="str">
        <f t="shared" si="151"/>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9"/>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0"/>
        <v>0</v>
      </c>
      <c r="AB1044" s="211" t="str">
        <f t="shared" si="151"/>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9"/>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0"/>
        <v>0</v>
      </c>
      <c r="AB1045" s="211" t="str">
        <f t="shared" si="151"/>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9"/>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0"/>
        <v>0</v>
      </c>
      <c r="AB1046" s="211" t="str">
        <f t="shared" si="151"/>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9"/>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0"/>
        <v>0</v>
      </c>
      <c r="AB1047" s="211" t="str">
        <f t="shared" si="151"/>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9"/>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0"/>
        <v>0</v>
      </c>
      <c r="AB1048" s="211" t="str">
        <f t="shared" si="151"/>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9"/>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0"/>
        <v>0</v>
      </c>
      <c r="AB1049" s="211" t="str">
        <f t="shared" si="151"/>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9"/>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0"/>
        <v>0</v>
      </c>
      <c r="AB1050" s="211" t="str">
        <f t="shared" si="151"/>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ref="S1069" ca="1" si="152">IF(B1069="","",IF(ISERROR(MATCH($E1069,CL,0)),"Unknown",INDIRECT("'C'!$A$"&amp;MATCH($E1069,CL,0)+1)))</f>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ref="X1069" ca="1" si="153">IF(AND(C1069="Smelter not listed",OR(LEN(D1069)=0,LEN(E1069)=0)),1,0)</f>
        <v>0</v>
      </c>
      <c r="AB1069" s="211" t="str">
        <f t="shared" ref="AB1069" si="154">B1069&amp;C1069</f>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ref="S1070:S1101" ca="1" si="155">IF(B1070="","",IF(ISERROR(MATCH($E1070,CL,0)),"Unknown",INDIRECT("'C'!$A$"&amp;MATCH($E1070,CL,0)+1)))</f>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ref="X1070:X1101" ca="1" si="156">IF(AND(C1070="Smelter not listed",OR(LEN(D1070)=0,LEN(E1070)=0)),1,0)</f>
        <v>0</v>
      </c>
      <c r="AB1070" s="211" t="str">
        <f t="shared" ref="AB1070:AB1101" si="157">B1070&amp;C1070</f>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5"/>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6"/>
        <v>0</v>
      </c>
      <c r="AB1071" s="211" t="str">
        <f t="shared" si="157"/>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5"/>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6"/>
        <v>0</v>
      </c>
      <c r="AB1072" s="211" t="str">
        <f t="shared" si="157"/>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5"/>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6"/>
        <v>0</v>
      </c>
      <c r="AB1073" s="211" t="str">
        <f t="shared" si="157"/>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5"/>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6"/>
        <v>0</v>
      </c>
      <c r="AB1074" s="211" t="str">
        <f t="shared" si="157"/>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5"/>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6"/>
        <v>0</v>
      </c>
      <c r="AB1075" s="211" t="str">
        <f t="shared" si="157"/>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5"/>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6"/>
        <v>0</v>
      </c>
      <c r="AB1076" s="211" t="str">
        <f t="shared" si="157"/>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5"/>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6"/>
        <v>0</v>
      </c>
      <c r="AB1077" s="211" t="str">
        <f t="shared" si="157"/>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5"/>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6"/>
        <v>0</v>
      </c>
      <c r="AB1078" s="211" t="str">
        <f t="shared" si="157"/>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5"/>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6"/>
        <v>0</v>
      </c>
      <c r="AB1079" s="211" t="str">
        <f t="shared" si="157"/>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5"/>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6"/>
        <v>0</v>
      </c>
      <c r="AB1080" s="211" t="str">
        <f t="shared" si="157"/>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5"/>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6"/>
        <v>0</v>
      </c>
      <c r="AB1081" s="211" t="str">
        <f t="shared" si="157"/>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5"/>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6"/>
        <v>0</v>
      </c>
      <c r="AB1082" s="211" t="str">
        <f t="shared" si="157"/>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5"/>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6"/>
        <v>0</v>
      </c>
      <c r="AB1083" s="211" t="str">
        <f t="shared" si="157"/>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ref="S1102:S1132" ca="1" si="158">IF(B1102="","",IF(ISERROR(MATCH($E1102,CL,0)),"Unknown",INDIRECT("'C'!$A$"&amp;MATCH($E1102,CL,0)+1)))</f>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ref="X1102:X1132" ca="1" si="159">IF(AND(C1102="Smelter not listed",OR(LEN(D1102)=0,LEN(E1102)=0)),1,0)</f>
        <v>0</v>
      </c>
      <c r="AB1102" s="211" t="str">
        <f t="shared" ref="AB1102:AB1132" si="160">B1102&amp;C1102</f>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8"/>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9"/>
        <v>0</v>
      </c>
      <c r="AB1103" s="211" t="str">
        <f t="shared" si="160"/>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8"/>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9"/>
        <v>0</v>
      </c>
      <c r="AB1104" s="211" t="str">
        <f t="shared" si="160"/>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8"/>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9"/>
        <v>0</v>
      </c>
      <c r="AB1105" s="211" t="str">
        <f t="shared" si="160"/>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8"/>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9"/>
        <v>0</v>
      </c>
      <c r="AB1106" s="211" t="str">
        <f t="shared" si="160"/>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8"/>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9"/>
        <v>0</v>
      </c>
      <c r="AB1107" s="211" t="str">
        <f t="shared" si="160"/>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8"/>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9"/>
        <v>0</v>
      </c>
      <c r="AB1108" s="211" t="str">
        <f t="shared" si="160"/>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8"/>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9"/>
        <v>0</v>
      </c>
      <c r="AB1109" s="211" t="str">
        <f t="shared" si="160"/>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8"/>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9"/>
        <v>0</v>
      </c>
      <c r="AB1110" s="211" t="str">
        <f t="shared" si="160"/>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8"/>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9"/>
        <v>0</v>
      </c>
      <c r="AB1111" s="211" t="str">
        <f t="shared" si="160"/>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8"/>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9"/>
        <v>0</v>
      </c>
      <c r="AB1112" s="211" t="str">
        <f t="shared" si="160"/>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8"/>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9"/>
        <v>0</v>
      </c>
      <c r="AB1113" s="211" t="str">
        <f t="shared" si="160"/>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8"/>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9"/>
        <v>0</v>
      </c>
      <c r="AB1114" s="211" t="str">
        <f t="shared" si="160"/>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ref="S1133" ca="1" si="161">IF(B1133="","",IF(ISERROR(MATCH($E1133,CL,0)),"Unknown",INDIRECT("'C'!$A$"&amp;MATCH($E1133,CL,0)+1)))</f>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ref="X1133" ca="1" si="162">IF(AND(C1133="Smelter not listed",OR(LEN(D1133)=0,LEN(E1133)=0)),1,0)</f>
        <v>0</v>
      </c>
      <c r="AB1133" s="211" t="str">
        <f t="shared" ref="AB1133" si="163">B1133&amp;C1133</f>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ref="S1134:S1165" ca="1" si="164">IF(B1134="","",IF(ISERROR(MATCH($E1134,CL,0)),"Unknown",INDIRECT("'C'!$A$"&amp;MATCH($E1134,CL,0)+1)))</f>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ref="X1134:X1165" ca="1" si="165">IF(AND(C1134="Smelter not listed",OR(LEN(D1134)=0,LEN(E1134)=0)),1,0)</f>
        <v>0</v>
      </c>
      <c r="AB1134" s="211" t="str">
        <f t="shared" ref="AB1134:AB1165" si="166">B1134&amp;C1134</f>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4"/>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5"/>
        <v>0</v>
      </c>
      <c r="AB1135" s="211" t="str">
        <f t="shared" si="166"/>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4"/>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5"/>
        <v>0</v>
      </c>
      <c r="AB1136" s="211" t="str">
        <f t="shared" si="166"/>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4"/>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5"/>
        <v>0</v>
      </c>
      <c r="AB1137" s="211" t="str">
        <f t="shared" si="166"/>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4"/>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5"/>
        <v>0</v>
      </c>
      <c r="AB1138" s="211" t="str">
        <f t="shared" si="166"/>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4"/>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5"/>
        <v>0</v>
      </c>
      <c r="AB1139" s="211" t="str">
        <f t="shared" si="166"/>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4"/>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5"/>
        <v>0</v>
      </c>
      <c r="AB1140" s="211" t="str">
        <f t="shared" si="166"/>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4"/>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5"/>
        <v>0</v>
      </c>
      <c r="AB1141" s="211" t="str">
        <f t="shared" si="166"/>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4"/>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5"/>
        <v>0</v>
      </c>
      <c r="AB1142" s="211" t="str">
        <f t="shared" si="166"/>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4"/>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5"/>
        <v>0</v>
      </c>
      <c r="AB1143" s="211" t="str">
        <f t="shared" si="166"/>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4"/>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5"/>
        <v>0</v>
      </c>
      <c r="AB1144" s="211" t="str">
        <f t="shared" si="166"/>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4"/>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5"/>
        <v>0</v>
      </c>
      <c r="AB1145" s="211" t="str">
        <f t="shared" si="166"/>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4"/>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5"/>
        <v>0</v>
      </c>
      <c r="AB1146" s="211" t="str">
        <f t="shared" si="166"/>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4"/>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5"/>
        <v>0</v>
      </c>
      <c r="AB1147" s="211" t="str">
        <f t="shared" si="166"/>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ref="S1166:S1196" ca="1" si="167">IF(B1166="","",IF(ISERROR(MATCH($E1166,CL,0)),"Unknown",INDIRECT("'C'!$A$"&amp;MATCH($E1166,CL,0)+1)))</f>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ref="X1166:X1196" ca="1" si="168">IF(AND(C1166="Smelter not listed",OR(LEN(D1166)=0,LEN(E1166)=0)),1,0)</f>
        <v>0</v>
      </c>
      <c r="AB1166" s="211" t="str">
        <f t="shared" ref="AB1166:AB1196" si="169">B1166&amp;C1166</f>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7"/>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8"/>
        <v>0</v>
      </c>
      <c r="AB1167" s="211" t="str">
        <f t="shared" si="169"/>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7"/>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8"/>
        <v>0</v>
      </c>
      <c r="AB1168" s="211" t="str">
        <f t="shared" si="169"/>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7"/>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8"/>
        <v>0</v>
      </c>
      <c r="AB1169" s="211" t="str">
        <f t="shared" si="169"/>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7"/>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8"/>
        <v>0</v>
      </c>
      <c r="AB1170" s="211" t="str">
        <f t="shared" si="169"/>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7"/>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8"/>
        <v>0</v>
      </c>
      <c r="AB1171" s="211" t="str">
        <f t="shared" si="169"/>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7"/>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8"/>
        <v>0</v>
      </c>
      <c r="AB1172" s="211" t="str">
        <f t="shared" si="169"/>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7"/>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8"/>
        <v>0</v>
      </c>
      <c r="AB1173" s="211" t="str">
        <f t="shared" si="169"/>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7"/>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8"/>
        <v>0</v>
      </c>
      <c r="AB1174" s="211" t="str">
        <f t="shared" si="169"/>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7"/>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8"/>
        <v>0</v>
      </c>
      <c r="AB1175" s="211" t="str">
        <f t="shared" si="169"/>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7"/>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8"/>
        <v>0</v>
      </c>
      <c r="AB1176" s="211" t="str">
        <f t="shared" si="169"/>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7"/>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8"/>
        <v>0</v>
      </c>
      <c r="AB1177" s="211" t="str">
        <f t="shared" si="169"/>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7"/>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8"/>
        <v>0</v>
      </c>
      <c r="AB1178" s="211" t="str">
        <f t="shared" si="169"/>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ref="S1197" ca="1" si="170">IF(B1197="","",IF(ISERROR(MATCH($E1197,CL,0)),"Unknown",INDIRECT("'C'!$A$"&amp;MATCH($E1197,CL,0)+1)))</f>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ref="X1197" ca="1" si="171">IF(AND(C1197="Smelter not listed",OR(LEN(D1197)=0,LEN(E1197)=0)),1,0)</f>
        <v>0</v>
      </c>
      <c r="AB1197" s="211" t="str">
        <f t="shared" ref="AB1197" si="172">B1197&amp;C1197</f>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ref="S1198:S1229" ca="1" si="173">IF(B1198="","",IF(ISERROR(MATCH($E1198,CL,0)),"Unknown",INDIRECT("'C'!$A$"&amp;MATCH($E1198,CL,0)+1)))</f>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ref="X1198:X1229" ca="1" si="174">IF(AND(C1198="Smelter not listed",OR(LEN(D1198)=0,LEN(E1198)=0)),1,0)</f>
        <v>0</v>
      </c>
      <c r="AB1198" s="211" t="str">
        <f t="shared" ref="AB1198:AB1229" si="175">B1198&amp;C1198</f>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3"/>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4"/>
        <v>0</v>
      </c>
      <c r="AB1199" s="211" t="str">
        <f t="shared" si="175"/>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3"/>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4"/>
        <v>0</v>
      </c>
      <c r="AB1200" s="211" t="str">
        <f t="shared" si="175"/>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3"/>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4"/>
        <v>0</v>
      </c>
      <c r="AB1201" s="211" t="str">
        <f t="shared" si="175"/>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3"/>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4"/>
        <v>0</v>
      </c>
      <c r="AB1202" s="211" t="str">
        <f t="shared" si="175"/>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3"/>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4"/>
        <v>0</v>
      </c>
      <c r="AB1203" s="211" t="str">
        <f t="shared" si="175"/>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3"/>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4"/>
        <v>0</v>
      </c>
      <c r="AB1204" s="211" t="str">
        <f t="shared" si="175"/>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3"/>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4"/>
        <v>0</v>
      </c>
      <c r="AB1205" s="211" t="str">
        <f t="shared" si="175"/>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3"/>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4"/>
        <v>0</v>
      </c>
      <c r="AB1206" s="211" t="str">
        <f t="shared" si="175"/>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3"/>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4"/>
        <v>0</v>
      </c>
      <c r="AB1207" s="211" t="str">
        <f t="shared" si="175"/>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3"/>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4"/>
        <v>0</v>
      </c>
      <c r="AB1208" s="211" t="str">
        <f t="shared" si="175"/>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3"/>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4"/>
        <v>0</v>
      </c>
      <c r="AB1209" s="211" t="str">
        <f t="shared" si="175"/>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3"/>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4"/>
        <v>0</v>
      </c>
      <c r="AB1210" s="211" t="str">
        <f t="shared" si="175"/>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3"/>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4"/>
        <v>0</v>
      </c>
      <c r="AB1211" s="211" t="str">
        <f t="shared" si="175"/>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ref="S1230:S1260" ca="1" si="176">IF(B1230="","",IF(ISERROR(MATCH($E1230,CL,0)),"Unknown",INDIRECT("'C'!$A$"&amp;MATCH($E1230,CL,0)+1)))</f>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ref="X1230:X1260" ca="1" si="177">IF(AND(C1230="Smelter not listed",OR(LEN(D1230)=0,LEN(E1230)=0)),1,0)</f>
        <v>0</v>
      </c>
      <c r="AB1230" s="211" t="str">
        <f t="shared" ref="AB1230:AB1260" si="178">B1230&amp;C1230</f>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6"/>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7"/>
        <v>0</v>
      </c>
      <c r="AB1231" s="211" t="str">
        <f t="shared" si="178"/>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6"/>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7"/>
        <v>0</v>
      </c>
      <c r="AB1232" s="211" t="str">
        <f t="shared" si="178"/>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6"/>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7"/>
        <v>0</v>
      </c>
      <c r="AB1233" s="211" t="str">
        <f t="shared" si="178"/>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6"/>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7"/>
        <v>0</v>
      </c>
      <c r="AB1234" s="211" t="str">
        <f t="shared" si="178"/>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6"/>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7"/>
        <v>0</v>
      </c>
      <c r="AB1235" s="211" t="str">
        <f t="shared" si="178"/>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6"/>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7"/>
        <v>0</v>
      </c>
      <c r="AB1236" s="211" t="str">
        <f t="shared" si="178"/>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6"/>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7"/>
        <v>0</v>
      </c>
      <c r="AB1237" s="211" t="str">
        <f t="shared" si="178"/>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6"/>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7"/>
        <v>0</v>
      </c>
      <c r="AB1238" s="211" t="str">
        <f t="shared" si="178"/>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6"/>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7"/>
        <v>0</v>
      </c>
      <c r="AB1239" s="211" t="str">
        <f t="shared" si="178"/>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6"/>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7"/>
        <v>0</v>
      </c>
      <c r="AB1240" s="211" t="str">
        <f t="shared" si="178"/>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6"/>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7"/>
        <v>0</v>
      </c>
      <c r="AB1241" s="211" t="str">
        <f t="shared" si="178"/>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6"/>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7"/>
        <v>0</v>
      </c>
      <c r="AB1242" s="211" t="str">
        <f t="shared" si="178"/>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ref="S1261" ca="1" si="179">IF(B1261="","",IF(ISERROR(MATCH($E1261,CL,0)),"Unknown",INDIRECT("'C'!$A$"&amp;MATCH($E1261,CL,0)+1)))</f>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ref="X1261" ca="1" si="180">IF(AND(C1261="Smelter not listed",OR(LEN(D1261)=0,LEN(E1261)=0)),1,0)</f>
        <v>0</v>
      </c>
      <c r="AB1261" s="211" t="str">
        <f t="shared" ref="AB1261" si="181">B1261&amp;C1261</f>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ref="S1262:S1293" ca="1" si="182">IF(B1262="","",IF(ISERROR(MATCH($E1262,CL,0)),"Unknown",INDIRECT("'C'!$A$"&amp;MATCH($E1262,CL,0)+1)))</f>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ref="X1262:X1293" ca="1" si="183">IF(AND(C1262="Smelter not listed",OR(LEN(D1262)=0,LEN(E1262)=0)),1,0)</f>
        <v>0</v>
      </c>
      <c r="AB1262" s="211" t="str">
        <f t="shared" ref="AB1262:AB1293" si="184">B1262&amp;C1262</f>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2"/>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3"/>
        <v>0</v>
      </c>
      <c r="AB1263" s="211" t="str">
        <f t="shared" si="184"/>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2"/>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3"/>
        <v>0</v>
      </c>
      <c r="AB1264" s="211" t="str">
        <f t="shared" si="184"/>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2"/>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3"/>
        <v>0</v>
      </c>
      <c r="AB1265" s="211" t="str">
        <f t="shared" si="184"/>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2"/>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3"/>
        <v>0</v>
      </c>
      <c r="AB1266" s="211" t="str">
        <f t="shared" si="184"/>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2"/>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3"/>
        <v>0</v>
      </c>
      <c r="AB1267" s="211" t="str">
        <f t="shared" si="184"/>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2"/>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3"/>
        <v>0</v>
      </c>
      <c r="AB1268" s="211" t="str">
        <f t="shared" si="184"/>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2"/>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3"/>
        <v>0</v>
      </c>
      <c r="AB1269" s="211" t="str">
        <f t="shared" si="184"/>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2"/>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3"/>
        <v>0</v>
      </c>
      <c r="AB1270" s="211" t="str">
        <f t="shared" si="184"/>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2"/>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3"/>
        <v>0</v>
      </c>
      <c r="AB1271" s="211" t="str">
        <f t="shared" si="184"/>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2"/>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3"/>
        <v>0</v>
      </c>
      <c r="AB1272" s="211" t="str">
        <f t="shared" si="184"/>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2"/>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3"/>
        <v>0</v>
      </c>
      <c r="AB1273" s="211" t="str">
        <f t="shared" si="184"/>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2"/>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3"/>
        <v>0</v>
      </c>
      <c r="AB1274" s="211" t="str">
        <f t="shared" si="184"/>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2"/>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3"/>
        <v>0</v>
      </c>
      <c r="AB1275" s="211" t="str">
        <f t="shared" si="184"/>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ref="S1294:S1324" ca="1" si="185">IF(B1294="","",IF(ISERROR(MATCH($E1294,CL,0)),"Unknown",INDIRECT("'C'!$A$"&amp;MATCH($E1294,CL,0)+1)))</f>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ref="X1294:X1324" ca="1" si="186">IF(AND(C1294="Smelter not listed",OR(LEN(D1294)=0,LEN(E1294)=0)),1,0)</f>
        <v>0</v>
      </c>
      <c r="AB1294" s="211" t="str">
        <f t="shared" ref="AB1294:AB1324" si="187">B1294&amp;C1294</f>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5"/>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6"/>
        <v>0</v>
      </c>
      <c r="AB1295" s="211" t="str">
        <f t="shared" si="187"/>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5"/>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6"/>
        <v>0</v>
      </c>
      <c r="AB1296" s="211" t="str">
        <f t="shared" si="187"/>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5"/>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6"/>
        <v>0</v>
      </c>
      <c r="AB1297" s="211" t="str">
        <f t="shared" si="187"/>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5"/>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6"/>
        <v>0</v>
      </c>
      <c r="AB1298" s="211" t="str">
        <f t="shared" si="187"/>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5"/>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6"/>
        <v>0</v>
      </c>
      <c r="AB1299" s="211" t="str">
        <f t="shared" si="187"/>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5"/>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6"/>
        <v>0</v>
      </c>
      <c r="AB1300" s="211" t="str">
        <f t="shared" si="187"/>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5"/>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6"/>
        <v>0</v>
      </c>
      <c r="AB1301" s="211" t="str">
        <f t="shared" si="187"/>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5"/>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6"/>
        <v>0</v>
      </c>
      <c r="AB1302" s="211" t="str">
        <f t="shared" si="187"/>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5"/>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6"/>
        <v>0</v>
      </c>
      <c r="AB1303" s="211" t="str">
        <f t="shared" si="187"/>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5"/>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6"/>
        <v>0</v>
      </c>
      <c r="AB1304" s="211" t="str">
        <f t="shared" si="187"/>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5"/>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6"/>
        <v>0</v>
      </c>
      <c r="AB1305" s="211" t="str">
        <f t="shared" si="187"/>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5"/>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6"/>
        <v>0</v>
      </c>
      <c r="AB1306" s="211" t="str">
        <f t="shared" si="187"/>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ref="S1325" ca="1" si="188">IF(B1325="","",IF(ISERROR(MATCH($E1325,CL,0)),"Unknown",INDIRECT("'C'!$A$"&amp;MATCH($E1325,CL,0)+1)))</f>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ref="X1325" ca="1" si="189">IF(AND(C1325="Smelter not listed",OR(LEN(D1325)=0,LEN(E1325)=0)),1,0)</f>
        <v>0</v>
      </c>
      <c r="AB1325" s="211" t="str">
        <f t="shared" ref="AB1325" si="190">B1325&amp;C1325</f>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ref="S1326:S1357" ca="1" si="191">IF(B1326="","",IF(ISERROR(MATCH($E1326,CL,0)),"Unknown",INDIRECT("'C'!$A$"&amp;MATCH($E1326,CL,0)+1)))</f>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ref="X1326:X1357" ca="1" si="192">IF(AND(C1326="Smelter not listed",OR(LEN(D1326)=0,LEN(E1326)=0)),1,0)</f>
        <v>0</v>
      </c>
      <c r="AB1326" s="211" t="str">
        <f t="shared" ref="AB1326:AB1357" si="193">B1326&amp;C1326</f>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91"/>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2"/>
        <v>0</v>
      </c>
      <c r="AB1327" s="211" t="str">
        <f t="shared" si="193"/>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91"/>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2"/>
        <v>0</v>
      </c>
      <c r="AB1328" s="211" t="str">
        <f t="shared" si="193"/>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91"/>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2"/>
        <v>0</v>
      </c>
      <c r="AB1329" s="211" t="str">
        <f t="shared" si="193"/>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91"/>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2"/>
        <v>0</v>
      </c>
      <c r="AB1330" s="211" t="str">
        <f t="shared" si="193"/>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91"/>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2"/>
        <v>0</v>
      </c>
      <c r="AB1331" s="211" t="str">
        <f t="shared" si="193"/>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91"/>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2"/>
        <v>0</v>
      </c>
      <c r="AB1332" s="211" t="str">
        <f t="shared" si="193"/>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91"/>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2"/>
        <v>0</v>
      </c>
      <c r="AB1333" s="211" t="str">
        <f t="shared" si="193"/>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91"/>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2"/>
        <v>0</v>
      </c>
      <c r="AB1334" s="211" t="str">
        <f t="shared" si="193"/>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91"/>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2"/>
        <v>0</v>
      </c>
      <c r="AB1335" s="211" t="str">
        <f t="shared" si="193"/>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91"/>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2"/>
        <v>0</v>
      </c>
      <c r="AB1336" s="211" t="str">
        <f t="shared" si="193"/>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91"/>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2"/>
        <v>0</v>
      </c>
      <c r="AB1337" s="211" t="str">
        <f t="shared" si="193"/>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91"/>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2"/>
        <v>0</v>
      </c>
      <c r="AB1338" s="211" t="str">
        <f t="shared" si="193"/>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1"/>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2"/>
        <v>0</v>
      </c>
      <c r="AB1339" s="211" t="str">
        <f t="shared" si="193"/>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ref="S1358:S1388" ca="1" si="194">IF(B1358="","",IF(ISERROR(MATCH($E1358,CL,0)),"Unknown",INDIRECT("'C'!$A$"&amp;MATCH($E1358,CL,0)+1)))</f>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ref="X1358:X1388" ca="1" si="195">IF(AND(C1358="Smelter not listed",OR(LEN(D1358)=0,LEN(E1358)=0)),1,0)</f>
        <v>0</v>
      </c>
      <c r="AB1358" s="211" t="str">
        <f t="shared" ref="AB1358:AB1388" si="196">B1358&amp;C1358</f>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4"/>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5"/>
        <v>0</v>
      </c>
      <c r="AB1359" s="211" t="str">
        <f t="shared" si="196"/>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4"/>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5"/>
        <v>0</v>
      </c>
      <c r="AB1360" s="211" t="str">
        <f t="shared" si="196"/>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4"/>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5"/>
        <v>0</v>
      </c>
      <c r="AB1361" s="211" t="str">
        <f t="shared" si="196"/>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4"/>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5"/>
        <v>0</v>
      </c>
      <c r="AB1362" s="211" t="str">
        <f t="shared" si="196"/>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4"/>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5"/>
        <v>0</v>
      </c>
      <c r="AB1363" s="211" t="str">
        <f t="shared" si="196"/>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4"/>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5"/>
        <v>0</v>
      </c>
      <c r="AB1364" s="211" t="str">
        <f t="shared" si="196"/>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4"/>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5"/>
        <v>0</v>
      </c>
      <c r="AB1365" s="211" t="str">
        <f t="shared" si="196"/>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4"/>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5"/>
        <v>0</v>
      </c>
      <c r="AB1366" s="211" t="str">
        <f t="shared" si="196"/>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4"/>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5"/>
        <v>0</v>
      </c>
      <c r="AB1367" s="211" t="str">
        <f t="shared" si="196"/>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4"/>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5"/>
        <v>0</v>
      </c>
      <c r="AB1368" s="211" t="str">
        <f t="shared" si="196"/>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4"/>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5"/>
        <v>0</v>
      </c>
      <c r="AB1369" s="211" t="str">
        <f t="shared" si="196"/>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4"/>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5"/>
        <v>0</v>
      </c>
      <c r="AB1370" s="211" t="str">
        <f t="shared" si="196"/>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ref="S1389" ca="1" si="197">IF(B1389="","",IF(ISERROR(MATCH($E1389,CL,0)),"Unknown",INDIRECT("'C'!$A$"&amp;MATCH($E1389,CL,0)+1)))</f>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ref="X1389" ca="1" si="198">IF(AND(C1389="Smelter not listed",OR(LEN(D1389)=0,LEN(E1389)=0)),1,0)</f>
        <v>0</v>
      </c>
      <c r="AB1389" s="211" t="str">
        <f t="shared" ref="AB1389" si="199">B1389&amp;C1389</f>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ref="S1390:S1421" ca="1" si="200">IF(B1390="","",IF(ISERROR(MATCH($E1390,CL,0)),"Unknown",INDIRECT("'C'!$A$"&amp;MATCH($E1390,CL,0)+1)))</f>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ref="X1390:X1421" ca="1" si="201">IF(AND(C1390="Smelter not listed",OR(LEN(D1390)=0,LEN(E1390)=0)),1,0)</f>
        <v>0</v>
      </c>
      <c r="AB1390" s="211" t="str">
        <f t="shared" ref="AB1390:AB1421" si="202">B1390&amp;C1390</f>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200"/>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201"/>
        <v>0</v>
      </c>
      <c r="AB1391" s="211" t="str">
        <f t="shared" si="202"/>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200"/>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201"/>
        <v>0</v>
      </c>
      <c r="AB1392" s="211" t="str">
        <f t="shared" si="202"/>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200"/>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201"/>
        <v>0</v>
      </c>
      <c r="AB1393" s="211" t="str">
        <f t="shared" si="202"/>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200"/>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201"/>
        <v>0</v>
      </c>
      <c r="AB1394" s="211" t="str">
        <f t="shared" si="202"/>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200"/>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201"/>
        <v>0</v>
      </c>
      <c r="AB1395" s="211" t="str">
        <f t="shared" si="202"/>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200"/>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201"/>
        <v>0</v>
      </c>
      <c r="AB1396" s="211" t="str">
        <f t="shared" si="202"/>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200"/>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201"/>
        <v>0</v>
      </c>
      <c r="AB1397" s="211" t="str">
        <f t="shared" si="202"/>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200"/>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201"/>
        <v>0</v>
      </c>
      <c r="AB1398" s="211" t="str">
        <f t="shared" si="202"/>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200"/>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201"/>
        <v>0</v>
      </c>
      <c r="AB1399" s="211" t="str">
        <f t="shared" si="202"/>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00"/>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01"/>
        <v>0</v>
      </c>
      <c r="AB1400" s="211" t="str">
        <f t="shared" si="202"/>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00"/>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01"/>
        <v>0</v>
      </c>
      <c r="AB1401" s="211" t="str">
        <f t="shared" si="202"/>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00"/>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01"/>
        <v>0</v>
      </c>
      <c r="AB1402" s="211" t="str">
        <f t="shared" si="202"/>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0"/>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1"/>
        <v>0</v>
      </c>
      <c r="AB1403" s="211" t="str">
        <f t="shared" si="202"/>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ref="S1422:S1452" ca="1" si="203">IF(B1422="","",IF(ISERROR(MATCH($E1422,CL,0)),"Unknown",INDIRECT("'C'!$A$"&amp;MATCH($E1422,CL,0)+1)))</f>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ref="X1422:X1452" ca="1" si="204">IF(AND(C1422="Smelter not listed",OR(LEN(D1422)=0,LEN(E1422)=0)),1,0)</f>
        <v>0</v>
      </c>
      <c r="AB1422" s="211" t="str">
        <f t="shared" ref="AB1422:AB1452" si="205">B1422&amp;C1422</f>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3"/>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4"/>
        <v>0</v>
      </c>
      <c r="AB1423" s="211" t="str">
        <f t="shared" si="205"/>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3"/>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4"/>
        <v>0</v>
      </c>
      <c r="AB1424" s="211" t="str">
        <f t="shared" si="205"/>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3"/>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4"/>
        <v>0</v>
      </c>
      <c r="AB1425" s="211" t="str">
        <f t="shared" si="205"/>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3"/>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4"/>
        <v>0</v>
      </c>
      <c r="AB1426" s="211" t="str">
        <f t="shared" si="205"/>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3"/>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4"/>
        <v>0</v>
      </c>
      <c r="AB1427" s="211" t="str">
        <f t="shared" si="205"/>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3"/>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4"/>
        <v>0</v>
      </c>
      <c r="AB1428" s="211" t="str">
        <f t="shared" si="205"/>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3"/>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4"/>
        <v>0</v>
      </c>
      <c r="AB1429" s="211" t="str">
        <f t="shared" si="205"/>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3"/>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4"/>
        <v>0</v>
      </c>
      <c r="AB1430" s="211" t="str">
        <f t="shared" si="205"/>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3"/>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4"/>
        <v>0</v>
      </c>
      <c r="AB1431" s="211" t="str">
        <f t="shared" si="205"/>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3"/>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4"/>
        <v>0</v>
      </c>
      <c r="AB1432" s="211" t="str">
        <f t="shared" si="205"/>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3"/>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4"/>
        <v>0</v>
      </c>
      <c r="AB1433" s="211" t="str">
        <f t="shared" si="205"/>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3"/>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4"/>
        <v>0</v>
      </c>
      <c r="AB1434" s="211" t="str">
        <f t="shared" si="205"/>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ref="S1453" ca="1" si="206">IF(B1453="","",IF(ISERROR(MATCH($E1453,CL,0)),"Unknown",INDIRECT("'C'!$A$"&amp;MATCH($E1453,CL,0)+1)))</f>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ref="X1453" ca="1" si="207">IF(AND(C1453="Smelter not listed",OR(LEN(D1453)=0,LEN(E1453)=0)),1,0)</f>
        <v>0</v>
      </c>
      <c r="AB1453" s="211" t="str">
        <f t="shared" ref="AB1453" si="208">B1453&amp;C1453</f>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ref="S1454:S1485" ca="1" si="209">IF(B1454="","",IF(ISERROR(MATCH($E1454,CL,0)),"Unknown",INDIRECT("'C'!$A$"&amp;MATCH($E1454,CL,0)+1)))</f>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ref="X1454:X1485" ca="1" si="210">IF(AND(C1454="Smelter not listed",OR(LEN(D1454)=0,LEN(E1454)=0)),1,0)</f>
        <v>0</v>
      </c>
      <c r="AB1454" s="211" t="str">
        <f t="shared" ref="AB1454:AB1485" si="211">B1454&amp;C1454</f>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9"/>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10"/>
        <v>0</v>
      </c>
      <c r="AB1455" s="211" t="str">
        <f t="shared" si="211"/>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9"/>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10"/>
        <v>0</v>
      </c>
      <c r="AB1456" s="211" t="str">
        <f t="shared" si="211"/>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9"/>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10"/>
        <v>0</v>
      </c>
      <c r="AB1457" s="211" t="str">
        <f t="shared" si="211"/>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9"/>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10"/>
        <v>0</v>
      </c>
      <c r="AB1458" s="211" t="str">
        <f t="shared" si="211"/>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9"/>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10"/>
        <v>0</v>
      </c>
      <c r="AB1459" s="211" t="str">
        <f t="shared" si="211"/>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9"/>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10"/>
        <v>0</v>
      </c>
      <c r="AB1460" s="211" t="str">
        <f t="shared" si="211"/>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9"/>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10"/>
        <v>0</v>
      </c>
      <c r="AB1461" s="211" t="str">
        <f t="shared" si="211"/>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9"/>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10"/>
        <v>0</v>
      </c>
      <c r="AB1462" s="211" t="str">
        <f t="shared" si="211"/>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9"/>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10"/>
        <v>0</v>
      </c>
      <c r="AB1463" s="211" t="str">
        <f t="shared" si="211"/>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9"/>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10"/>
        <v>0</v>
      </c>
      <c r="AB1464" s="211" t="str">
        <f t="shared" si="211"/>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9"/>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10"/>
        <v>0</v>
      </c>
      <c r="AB1465" s="211" t="str">
        <f t="shared" si="211"/>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9"/>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10"/>
        <v>0</v>
      </c>
      <c r="AB1466" s="211" t="str">
        <f t="shared" si="211"/>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9"/>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0"/>
        <v>0</v>
      </c>
      <c r="AB1467" s="211" t="str">
        <f t="shared" si="211"/>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ref="S1486:S1516" ca="1" si="212">IF(B1486="","",IF(ISERROR(MATCH($E1486,CL,0)),"Unknown",INDIRECT("'C'!$A$"&amp;MATCH($E1486,CL,0)+1)))</f>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ref="X1486:X1516" ca="1" si="213">IF(AND(C1486="Smelter not listed",OR(LEN(D1486)=0,LEN(E1486)=0)),1,0)</f>
        <v>0</v>
      </c>
      <c r="AB1486" s="211" t="str">
        <f t="shared" ref="AB1486:AB1516" si="214">B1486&amp;C1486</f>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2"/>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3"/>
        <v>0</v>
      </c>
      <c r="AB1487" s="211" t="str">
        <f t="shared" si="214"/>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2"/>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3"/>
        <v>0</v>
      </c>
      <c r="AB1488" s="211" t="str">
        <f t="shared" si="214"/>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2"/>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3"/>
        <v>0</v>
      </c>
      <c r="AB1489" s="211" t="str">
        <f t="shared" si="214"/>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2"/>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3"/>
        <v>0</v>
      </c>
      <c r="AB1490" s="211" t="str">
        <f t="shared" si="214"/>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2"/>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3"/>
        <v>0</v>
      </c>
      <c r="AB1491" s="211" t="str">
        <f t="shared" si="214"/>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2"/>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3"/>
        <v>0</v>
      </c>
      <c r="AB1492" s="211" t="str">
        <f t="shared" si="214"/>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2"/>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3"/>
        <v>0</v>
      </c>
      <c r="AB1493" s="211" t="str">
        <f t="shared" si="214"/>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2"/>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3"/>
        <v>0</v>
      </c>
      <c r="AB1494" s="211" t="str">
        <f t="shared" si="214"/>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2"/>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3"/>
        <v>0</v>
      </c>
      <c r="AB1495" s="211" t="str">
        <f t="shared" si="214"/>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2"/>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3"/>
        <v>0</v>
      </c>
      <c r="AB1496" s="211" t="str">
        <f t="shared" si="214"/>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2"/>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3"/>
        <v>0</v>
      </c>
      <c r="AB1497" s="211" t="str">
        <f t="shared" si="214"/>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2"/>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3"/>
        <v>0</v>
      </c>
      <c r="AB1498" s="211" t="str">
        <f t="shared" si="214"/>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ref="S1517" ca="1" si="215">IF(B1517="","",IF(ISERROR(MATCH($E1517,CL,0)),"Unknown",INDIRECT("'C'!$A$"&amp;MATCH($E1517,CL,0)+1)))</f>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ref="X1517" ca="1" si="216">IF(AND(C1517="Smelter not listed",OR(LEN(D1517)=0,LEN(E1517)=0)),1,0)</f>
        <v>0</v>
      </c>
      <c r="AB1517" s="211" t="str">
        <f t="shared" ref="AB1517" si="217">B1517&amp;C1517</f>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ref="S1518:S1549" ca="1" si="218">IF(B1518="","",IF(ISERROR(MATCH($E1518,CL,0)),"Unknown",INDIRECT("'C'!$A$"&amp;MATCH($E1518,CL,0)+1)))</f>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ref="X1518:X1549" ca="1" si="219">IF(AND(C1518="Smelter not listed",OR(LEN(D1518)=0,LEN(E1518)=0)),1,0)</f>
        <v>0</v>
      </c>
      <c r="AB1518" s="211" t="str">
        <f t="shared" ref="AB1518:AB1549" si="220">B1518&amp;C1518</f>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8"/>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9"/>
        <v>0</v>
      </c>
      <c r="AB1519" s="211" t="str">
        <f t="shared" si="220"/>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8"/>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9"/>
        <v>0</v>
      </c>
      <c r="AB1520" s="211" t="str">
        <f t="shared" si="220"/>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8"/>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9"/>
        <v>0</v>
      </c>
      <c r="AB1521" s="211" t="str">
        <f t="shared" si="220"/>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8"/>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9"/>
        <v>0</v>
      </c>
      <c r="AB1522" s="211" t="str">
        <f t="shared" si="220"/>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8"/>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9"/>
        <v>0</v>
      </c>
      <c r="AB1523" s="211" t="str">
        <f t="shared" si="220"/>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8"/>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9"/>
        <v>0</v>
      </c>
      <c r="AB1524" s="211" t="str">
        <f t="shared" si="220"/>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8"/>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9"/>
        <v>0</v>
      </c>
      <c r="AB1525" s="211" t="str">
        <f t="shared" si="220"/>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8"/>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9"/>
        <v>0</v>
      </c>
      <c r="AB1526" s="211" t="str">
        <f t="shared" si="220"/>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8"/>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9"/>
        <v>0</v>
      </c>
      <c r="AB1527" s="211" t="str">
        <f t="shared" si="220"/>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8"/>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9"/>
        <v>0</v>
      </c>
      <c r="AB1528" s="211" t="str">
        <f t="shared" si="220"/>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8"/>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9"/>
        <v>0</v>
      </c>
      <c r="AB1529" s="211" t="str">
        <f t="shared" si="220"/>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8"/>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9"/>
        <v>0</v>
      </c>
      <c r="AB1530" s="211" t="str">
        <f t="shared" si="220"/>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8"/>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9"/>
        <v>0</v>
      </c>
      <c r="AB1531" s="211" t="str">
        <f t="shared" si="220"/>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ref="S1550:S1580" ca="1" si="221">IF(B1550="","",IF(ISERROR(MATCH($E1550,CL,0)),"Unknown",INDIRECT("'C'!$A$"&amp;MATCH($E1550,CL,0)+1)))</f>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ref="X1550:X1580" ca="1" si="222">IF(AND(C1550="Smelter not listed",OR(LEN(D1550)=0,LEN(E1550)=0)),1,0)</f>
        <v>0</v>
      </c>
      <c r="AB1550" s="211" t="str">
        <f t="shared" ref="AB1550:AB1580" si="223">B1550&amp;C1550</f>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21"/>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2"/>
        <v>0</v>
      </c>
      <c r="AB1551" s="211" t="str">
        <f t="shared" si="223"/>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1"/>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2"/>
        <v>0</v>
      </c>
      <c r="AB1552" s="211" t="str">
        <f t="shared" si="223"/>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1"/>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2"/>
        <v>0</v>
      </c>
      <c r="AB1553" s="211" t="str">
        <f t="shared" si="223"/>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1"/>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2"/>
        <v>0</v>
      </c>
      <c r="AB1554" s="211" t="str">
        <f t="shared" si="223"/>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1"/>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2"/>
        <v>0</v>
      </c>
      <c r="AB1555" s="211" t="str">
        <f t="shared" si="223"/>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1"/>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2"/>
        <v>0</v>
      </c>
      <c r="AB1556" s="211" t="str">
        <f t="shared" si="223"/>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1"/>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2"/>
        <v>0</v>
      </c>
      <c r="AB1557" s="211" t="str">
        <f t="shared" si="223"/>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1"/>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2"/>
        <v>0</v>
      </c>
      <c r="AB1558" s="211" t="str">
        <f t="shared" si="223"/>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1"/>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2"/>
        <v>0</v>
      </c>
      <c r="AB1559" s="211" t="str">
        <f t="shared" si="223"/>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1"/>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2"/>
        <v>0</v>
      </c>
      <c r="AB1560" s="211" t="str">
        <f t="shared" si="223"/>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1"/>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2"/>
        <v>0</v>
      </c>
      <c r="AB1561" s="211" t="str">
        <f t="shared" si="223"/>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1"/>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2"/>
        <v>0</v>
      </c>
      <c r="AB1562" s="211" t="str">
        <f t="shared" si="223"/>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ref="S1581" ca="1" si="224">IF(B1581="","",IF(ISERROR(MATCH($E1581,CL,0)),"Unknown",INDIRECT("'C'!$A$"&amp;MATCH($E1581,CL,0)+1)))</f>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ref="X1581" ca="1" si="225">IF(AND(C1581="Smelter not listed",OR(LEN(D1581)=0,LEN(E1581)=0)),1,0)</f>
        <v>0</v>
      </c>
      <c r="AB1581" s="211" t="str">
        <f t="shared" ref="AB1581" si="226">B1581&amp;C1581</f>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ref="S1582:S1613" ca="1" si="227">IF(B1582="","",IF(ISERROR(MATCH($E1582,CL,0)),"Unknown",INDIRECT("'C'!$A$"&amp;MATCH($E1582,CL,0)+1)))</f>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ref="X1582:X1613" ca="1" si="228">IF(AND(C1582="Smelter not listed",OR(LEN(D1582)=0,LEN(E1582)=0)),1,0)</f>
        <v>0</v>
      </c>
      <c r="AB1582" s="211" t="str">
        <f t="shared" ref="AB1582:AB1613" si="229">B1582&amp;C1582</f>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7"/>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8"/>
        <v>0</v>
      </c>
      <c r="AB1583" s="211" t="str">
        <f t="shared" si="229"/>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7"/>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8"/>
        <v>0</v>
      </c>
      <c r="AB1584" s="211" t="str">
        <f t="shared" si="229"/>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7"/>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8"/>
        <v>0</v>
      </c>
      <c r="AB1585" s="211" t="str">
        <f t="shared" si="229"/>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7"/>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8"/>
        <v>0</v>
      </c>
      <c r="AB1586" s="211" t="str">
        <f t="shared" si="229"/>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7"/>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8"/>
        <v>0</v>
      </c>
      <c r="AB1587" s="211" t="str">
        <f t="shared" si="229"/>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7"/>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8"/>
        <v>0</v>
      </c>
      <c r="AB1588" s="211" t="str">
        <f t="shared" si="229"/>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7"/>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8"/>
        <v>0</v>
      </c>
      <c r="AB1589" s="211" t="str">
        <f t="shared" si="229"/>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7"/>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8"/>
        <v>0</v>
      </c>
      <c r="AB1590" s="211" t="str">
        <f t="shared" si="229"/>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7"/>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8"/>
        <v>0</v>
      </c>
      <c r="AB1591" s="211" t="str">
        <f t="shared" si="229"/>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7"/>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8"/>
        <v>0</v>
      </c>
      <c r="AB1592" s="211" t="str">
        <f t="shared" si="229"/>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7"/>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8"/>
        <v>0</v>
      </c>
      <c r="AB1593" s="211" t="str">
        <f t="shared" si="229"/>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7"/>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8"/>
        <v>0</v>
      </c>
      <c r="AB1594" s="211" t="str">
        <f t="shared" si="229"/>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7"/>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8"/>
        <v>0</v>
      </c>
      <c r="AB1595" s="211" t="str">
        <f t="shared" si="229"/>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ref="S1614:S1644" ca="1" si="230">IF(B1614="","",IF(ISERROR(MATCH($E1614,CL,0)),"Unknown",INDIRECT("'C'!$A$"&amp;MATCH($E1614,CL,0)+1)))</f>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ref="X1614:X1644" ca="1" si="231">IF(AND(C1614="Smelter not listed",OR(LEN(D1614)=0,LEN(E1614)=0)),1,0)</f>
        <v>0</v>
      </c>
      <c r="AB1614" s="211" t="str">
        <f t="shared" ref="AB1614:AB1644" si="232">B1614&amp;C1614</f>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0"/>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31"/>
        <v>0</v>
      </c>
      <c r="AB1615" s="211" t="str">
        <f t="shared" si="232"/>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0"/>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1"/>
        <v>0</v>
      </c>
      <c r="AB1616" s="211" t="str">
        <f t="shared" si="232"/>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0"/>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1"/>
        <v>0</v>
      </c>
      <c r="AB1617" s="211" t="str">
        <f t="shared" si="232"/>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0"/>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1"/>
        <v>0</v>
      </c>
      <c r="AB1618" s="211" t="str">
        <f t="shared" si="232"/>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0"/>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1"/>
        <v>0</v>
      </c>
      <c r="AB1619" s="211" t="str">
        <f t="shared" si="232"/>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0"/>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1"/>
        <v>0</v>
      </c>
      <c r="AB1620" s="211" t="str">
        <f t="shared" si="232"/>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0"/>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1"/>
        <v>0</v>
      </c>
      <c r="AB1621" s="211" t="str">
        <f t="shared" si="232"/>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0"/>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1"/>
        <v>0</v>
      </c>
      <c r="AB1622" s="211" t="str">
        <f t="shared" si="232"/>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0"/>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1"/>
        <v>0</v>
      </c>
      <c r="AB1623" s="211" t="str">
        <f t="shared" si="232"/>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0"/>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1"/>
        <v>0</v>
      </c>
      <c r="AB1624" s="211" t="str">
        <f t="shared" si="232"/>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0"/>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1"/>
        <v>0</v>
      </c>
      <c r="AB1625" s="211" t="str">
        <f t="shared" si="232"/>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0"/>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1"/>
        <v>0</v>
      </c>
      <c r="AB1626" s="211" t="str">
        <f t="shared" si="232"/>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ref="S1645" ca="1" si="233">IF(B1645="","",IF(ISERROR(MATCH($E1645,CL,0)),"Unknown",INDIRECT("'C'!$A$"&amp;MATCH($E1645,CL,0)+1)))</f>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ref="X1645" ca="1" si="234">IF(AND(C1645="Smelter not listed",OR(LEN(D1645)=0,LEN(E1645)=0)),1,0)</f>
        <v>0</v>
      </c>
      <c r="AB1645" s="211" t="str">
        <f t="shared" ref="AB1645" si="235">B1645&amp;C1645</f>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ref="S1646:S1677" ca="1" si="236">IF(B1646="","",IF(ISERROR(MATCH($E1646,CL,0)),"Unknown",INDIRECT("'C'!$A$"&amp;MATCH($E1646,CL,0)+1)))</f>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ref="X1646:X1677" ca="1" si="237">IF(AND(C1646="Smelter not listed",OR(LEN(D1646)=0,LEN(E1646)=0)),1,0)</f>
        <v>0</v>
      </c>
      <c r="AB1646" s="211" t="str">
        <f t="shared" ref="AB1646:AB1677" si="238">B1646&amp;C1646</f>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6"/>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7"/>
        <v>0</v>
      </c>
      <c r="AB1647" s="211" t="str">
        <f t="shared" si="238"/>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6"/>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7"/>
        <v>0</v>
      </c>
      <c r="AB1648" s="211" t="str">
        <f t="shared" si="238"/>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6"/>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7"/>
        <v>0</v>
      </c>
      <c r="AB1649" s="211" t="str">
        <f t="shared" si="238"/>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6"/>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7"/>
        <v>0</v>
      </c>
      <c r="AB1650" s="211" t="str">
        <f t="shared" si="238"/>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6"/>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7"/>
        <v>0</v>
      </c>
      <c r="AB1651" s="211" t="str">
        <f t="shared" si="238"/>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6"/>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7"/>
        <v>0</v>
      </c>
      <c r="AB1652" s="211" t="str">
        <f t="shared" si="238"/>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6"/>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7"/>
        <v>0</v>
      </c>
      <c r="AB1653" s="211" t="str">
        <f t="shared" si="238"/>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6"/>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7"/>
        <v>0</v>
      </c>
      <c r="AB1654" s="211" t="str">
        <f t="shared" si="238"/>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6"/>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7"/>
        <v>0</v>
      </c>
      <c r="AB1655" s="211" t="str">
        <f t="shared" si="238"/>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6"/>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7"/>
        <v>0</v>
      </c>
      <c r="AB1656" s="211" t="str">
        <f t="shared" si="238"/>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6"/>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7"/>
        <v>0</v>
      </c>
      <c r="AB1657" s="211" t="str">
        <f t="shared" si="238"/>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6"/>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7"/>
        <v>0</v>
      </c>
      <c r="AB1658" s="211" t="str">
        <f t="shared" si="238"/>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7"/>
        <v>0</v>
      </c>
      <c r="AB1659" s="211" t="str">
        <f t="shared" si="238"/>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ref="S1678:S1708" ca="1" si="239">IF(B1678="","",IF(ISERROR(MATCH($E1678,CL,0)),"Unknown",INDIRECT("'C'!$A$"&amp;MATCH($E1678,CL,0)+1)))</f>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ref="X1678:X1708" ca="1" si="240">IF(AND(C1678="Smelter not listed",OR(LEN(D1678)=0,LEN(E1678)=0)),1,0)</f>
        <v>0</v>
      </c>
      <c r="AB1678" s="211" t="str">
        <f t="shared" ref="AB1678:AB1708" si="241">B1678&amp;C1678</f>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9"/>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0"/>
        <v>0</v>
      </c>
      <c r="AB1679" s="211" t="str">
        <f t="shared" si="241"/>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9"/>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0"/>
        <v>0</v>
      </c>
      <c r="AB1680" s="211" t="str">
        <f t="shared" si="241"/>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9"/>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0"/>
        <v>0</v>
      </c>
      <c r="AB1681" s="211" t="str">
        <f t="shared" si="241"/>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9"/>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0"/>
        <v>0</v>
      </c>
      <c r="AB1682" s="211" t="str">
        <f t="shared" si="241"/>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9"/>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0"/>
        <v>0</v>
      </c>
      <c r="AB1683" s="211" t="str">
        <f t="shared" si="241"/>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9"/>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0"/>
        <v>0</v>
      </c>
      <c r="AB1684" s="211" t="str">
        <f t="shared" si="241"/>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9"/>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0"/>
        <v>0</v>
      </c>
      <c r="AB1685" s="211" t="str">
        <f t="shared" si="241"/>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9"/>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0"/>
        <v>0</v>
      </c>
      <c r="AB1686" s="211" t="str">
        <f t="shared" si="241"/>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9"/>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0"/>
        <v>0</v>
      </c>
      <c r="AB1687" s="211" t="str">
        <f t="shared" si="241"/>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9"/>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0"/>
        <v>0</v>
      </c>
      <c r="AB1688" s="211" t="str">
        <f t="shared" si="241"/>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9"/>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0"/>
        <v>0</v>
      </c>
      <c r="AB1689" s="211" t="str">
        <f t="shared" si="241"/>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9"/>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0"/>
        <v>0</v>
      </c>
      <c r="AB1690" s="211" t="str">
        <f t="shared" si="241"/>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ref="S1709" ca="1" si="242">IF(B1709="","",IF(ISERROR(MATCH($E1709,CL,0)),"Unknown",INDIRECT("'C'!$A$"&amp;MATCH($E1709,CL,0)+1)))</f>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ref="X1709" ca="1" si="243">IF(AND(C1709="Smelter not listed",OR(LEN(D1709)=0,LEN(E1709)=0)),1,0)</f>
        <v>0</v>
      </c>
      <c r="AB1709" s="211" t="str">
        <f t="shared" ref="AB1709" si="244">B1709&amp;C1709</f>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ref="S1710:S1741" ca="1" si="245">IF(B1710="","",IF(ISERROR(MATCH($E1710,CL,0)),"Unknown",INDIRECT("'C'!$A$"&amp;MATCH($E1710,CL,0)+1)))</f>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ref="X1710:X1741" ca="1" si="246">IF(AND(C1710="Smelter not listed",OR(LEN(D1710)=0,LEN(E1710)=0)),1,0)</f>
        <v>0</v>
      </c>
      <c r="AB1710" s="211" t="str">
        <f t="shared" ref="AB1710:AB1741" si="247">B1710&amp;C1710</f>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5"/>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6"/>
        <v>0</v>
      </c>
      <c r="AB1711" s="211" t="str">
        <f t="shared" si="247"/>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5"/>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6"/>
        <v>0</v>
      </c>
      <c r="AB1712" s="211" t="str">
        <f t="shared" si="247"/>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5"/>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6"/>
        <v>0</v>
      </c>
      <c r="AB1713" s="211" t="str">
        <f t="shared" si="247"/>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5"/>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6"/>
        <v>0</v>
      </c>
      <c r="AB1714" s="211" t="str">
        <f t="shared" si="247"/>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5"/>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6"/>
        <v>0</v>
      </c>
      <c r="AB1715" s="211" t="str">
        <f t="shared" si="247"/>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5"/>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6"/>
        <v>0</v>
      </c>
      <c r="AB1716" s="211" t="str">
        <f t="shared" si="247"/>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5"/>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6"/>
        <v>0</v>
      </c>
      <c r="AB1717" s="211" t="str">
        <f t="shared" si="247"/>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5"/>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6"/>
        <v>0</v>
      </c>
      <c r="AB1718" s="211" t="str">
        <f t="shared" si="247"/>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5"/>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6"/>
        <v>0</v>
      </c>
      <c r="AB1719" s="211" t="str">
        <f t="shared" si="247"/>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5"/>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6"/>
        <v>0</v>
      </c>
      <c r="AB1720" s="211" t="str">
        <f t="shared" si="247"/>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5"/>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6"/>
        <v>0</v>
      </c>
      <c r="AB1721" s="211" t="str">
        <f t="shared" si="247"/>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5"/>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6"/>
        <v>0</v>
      </c>
      <c r="AB1722" s="211" t="str">
        <f t="shared" si="247"/>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5"/>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6"/>
        <v>0</v>
      </c>
      <c r="AB1723" s="211" t="str">
        <f t="shared" si="247"/>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ref="S1742:S1772" ca="1" si="248">IF(B1742="","",IF(ISERROR(MATCH($E1742,CL,0)),"Unknown",INDIRECT("'C'!$A$"&amp;MATCH($E1742,CL,0)+1)))</f>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ref="X1742:X1772" ca="1" si="249">IF(AND(C1742="Smelter not listed",OR(LEN(D1742)=0,LEN(E1742)=0)),1,0)</f>
        <v>0</v>
      </c>
      <c r="AB1742" s="211" t="str">
        <f t="shared" ref="AB1742:AB1772" si="250">B1742&amp;C1742</f>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8"/>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9"/>
        <v>0</v>
      </c>
      <c r="AB1743" s="211" t="str">
        <f t="shared" si="250"/>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8"/>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9"/>
        <v>0</v>
      </c>
      <c r="AB1744" s="211" t="str">
        <f t="shared" si="250"/>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8"/>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9"/>
        <v>0</v>
      </c>
      <c r="AB1745" s="211" t="str">
        <f t="shared" si="250"/>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8"/>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9"/>
        <v>0</v>
      </c>
      <c r="AB1746" s="211" t="str">
        <f t="shared" si="250"/>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8"/>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9"/>
        <v>0</v>
      </c>
      <c r="AB1747" s="211" t="str">
        <f t="shared" si="250"/>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8"/>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9"/>
        <v>0</v>
      </c>
      <c r="AB1748" s="211" t="str">
        <f t="shared" si="250"/>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8"/>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9"/>
        <v>0</v>
      </c>
      <c r="AB1749" s="211" t="str">
        <f t="shared" si="250"/>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8"/>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9"/>
        <v>0</v>
      </c>
      <c r="AB1750" s="211" t="str">
        <f t="shared" si="250"/>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8"/>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9"/>
        <v>0</v>
      </c>
      <c r="AB1751" s="211" t="str">
        <f t="shared" si="250"/>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8"/>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9"/>
        <v>0</v>
      </c>
      <c r="AB1752" s="211" t="str">
        <f t="shared" si="250"/>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8"/>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9"/>
        <v>0</v>
      </c>
      <c r="AB1753" s="211" t="str">
        <f t="shared" si="250"/>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8"/>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9"/>
        <v>0</v>
      </c>
      <c r="AB1754" s="211" t="str">
        <f t="shared" si="250"/>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ref="S1773" ca="1" si="251">IF(B1773="","",IF(ISERROR(MATCH($E1773,CL,0)),"Unknown",INDIRECT("'C'!$A$"&amp;MATCH($E1773,CL,0)+1)))</f>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ref="X1773" ca="1" si="252">IF(AND(C1773="Smelter not listed",OR(LEN(D1773)=0,LEN(E1773)=0)),1,0)</f>
        <v>0</v>
      </c>
      <c r="AB1773" s="211" t="str">
        <f t="shared" ref="AB1773" si="253">B1773&amp;C1773</f>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ref="S1774:S1805" ca="1" si="254">IF(B1774="","",IF(ISERROR(MATCH($E1774,CL,0)),"Unknown",INDIRECT("'C'!$A$"&amp;MATCH($E1774,CL,0)+1)))</f>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ref="X1774:X1805" ca="1" si="255">IF(AND(C1774="Smelter not listed",OR(LEN(D1774)=0,LEN(E1774)=0)),1,0)</f>
        <v>0</v>
      </c>
      <c r="AB1774" s="211" t="str">
        <f t="shared" ref="AB1774:AB1805" si="256">B1774&amp;C1774</f>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4"/>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5"/>
        <v>0</v>
      </c>
      <c r="AB1775" s="211" t="str">
        <f t="shared" si="256"/>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4"/>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5"/>
        <v>0</v>
      </c>
      <c r="AB1776" s="211" t="str">
        <f t="shared" si="256"/>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4"/>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5"/>
        <v>0</v>
      </c>
      <c r="AB1777" s="211" t="str">
        <f t="shared" si="256"/>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4"/>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5"/>
        <v>0</v>
      </c>
      <c r="AB1778" s="211" t="str">
        <f t="shared" si="256"/>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4"/>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5"/>
        <v>0</v>
      </c>
      <c r="AB1779" s="211" t="str">
        <f t="shared" si="256"/>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4"/>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5"/>
        <v>0</v>
      </c>
      <c r="AB1780" s="211" t="str">
        <f t="shared" si="256"/>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4"/>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5"/>
        <v>0</v>
      </c>
      <c r="AB1781" s="211" t="str">
        <f t="shared" si="256"/>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4"/>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5"/>
        <v>0</v>
      </c>
      <c r="AB1782" s="211" t="str">
        <f t="shared" si="256"/>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4"/>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5"/>
        <v>0</v>
      </c>
      <c r="AB1783" s="211" t="str">
        <f t="shared" si="256"/>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4"/>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5"/>
        <v>0</v>
      </c>
      <c r="AB1784" s="211" t="str">
        <f t="shared" si="256"/>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4"/>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5"/>
        <v>0</v>
      </c>
      <c r="AB1785" s="211" t="str">
        <f t="shared" si="256"/>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4"/>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5"/>
        <v>0</v>
      </c>
      <c r="AB1786" s="211" t="str">
        <f t="shared" si="256"/>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4"/>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5"/>
        <v>0</v>
      </c>
      <c r="AB1787" s="211" t="str">
        <f t="shared" si="256"/>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ref="S1806:S1836" ca="1" si="257">IF(B1806="","",IF(ISERROR(MATCH($E1806,CL,0)),"Unknown",INDIRECT("'C'!$A$"&amp;MATCH($E1806,CL,0)+1)))</f>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ref="X1806:X1836" ca="1" si="258">IF(AND(C1806="Smelter not listed",OR(LEN(D1806)=0,LEN(E1806)=0)),1,0)</f>
        <v>0</v>
      </c>
      <c r="AB1806" s="211" t="str">
        <f t="shared" ref="AB1806:AB1836" si="259">B1806&amp;C1806</f>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7"/>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8"/>
        <v>0</v>
      </c>
      <c r="AB1807" s="211" t="str">
        <f t="shared" si="259"/>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7"/>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8"/>
        <v>0</v>
      </c>
      <c r="AB1808" s="211" t="str">
        <f t="shared" si="259"/>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7"/>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8"/>
        <v>0</v>
      </c>
      <c r="AB1809" s="211" t="str">
        <f t="shared" si="259"/>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7"/>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8"/>
        <v>0</v>
      </c>
      <c r="AB1810" s="211" t="str">
        <f t="shared" si="259"/>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7"/>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8"/>
        <v>0</v>
      </c>
      <c r="AB1811" s="211" t="str">
        <f t="shared" si="259"/>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7"/>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8"/>
        <v>0</v>
      </c>
      <c r="AB1812" s="211" t="str">
        <f t="shared" si="259"/>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7"/>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8"/>
        <v>0</v>
      </c>
      <c r="AB1813" s="211" t="str">
        <f t="shared" si="259"/>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7"/>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8"/>
        <v>0</v>
      </c>
      <c r="AB1814" s="211" t="str">
        <f t="shared" si="259"/>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7"/>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8"/>
        <v>0</v>
      </c>
      <c r="AB1815" s="211" t="str">
        <f t="shared" si="259"/>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7"/>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8"/>
        <v>0</v>
      </c>
      <c r="AB1816" s="211" t="str">
        <f t="shared" si="259"/>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7"/>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8"/>
        <v>0</v>
      </c>
      <c r="AB1817" s="211" t="str">
        <f t="shared" si="259"/>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7"/>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8"/>
        <v>0</v>
      </c>
      <c r="AB1818" s="211" t="str">
        <f t="shared" si="259"/>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ref="S1837" ca="1" si="260">IF(B1837="","",IF(ISERROR(MATCH($E1837,CL,0)),"Unknown",INDIRECT("'C'!$A$"&amp;MATCH($E1837,CL,0)+1)))</f>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ref="X1837" ca="1" si="261">IF(AND(C1837="Smelter not listed",OR(LEN(D1837)=0,LEN(E1837)=0)),1,0)</f>
        <v>0</v>
      </c>
      <c r="AB1837" s="211" t="str">
        <f t="shared" ref="AB1837" si="262">B1837&amp;C1837</f>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ref="S1838:S1869" ca="1" si="263">IF(B1838="","",IF(ISERROR(MATCH($E1838,CL,0)),"Unknown",INDIRECT("'C'!$A$"&amp;MATCH($E1838,CL,0)+1)))</f>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ref="X1838:X1869" ca="1" si="264">IF(AND(C1838="Smelter not listed",OR(LEN(D1838)=0,LEN(E1838)=0)),1,0)</f>
        <v>0</v>
      </c>
      <c r="AB1838" s="211" t="str">
        <f t="shared" ref="AB1838:AB1869" si="265">B1838&amp;C1838</f>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3"/>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4"/>
        <v>0</v>
      </c>
      <c r="AB1839" s="211" t="str">
        <f t="shared" si="265"/>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3"/>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4"/>
        <v>0</v>
      </c>
      <c r="AB1840" s="211" t="str">
        <f t="shared" si="265"/>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3"/>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4"/>
        <v>0</v>
      </c>
      <c r="AB1841" s="211" t="str">
        <f t="shared" si="265"/>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3"/>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4"/>
        <v>0</v>
      </c>
      <c r="AB1842" s="211" t="str">
        <f t="shared" si="265"/>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3"/>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4"/>
        <v>0</v>
      </c>
      <c r="AB1843" s="211" t="str">
        <f t="shared" si="265"/>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3"/>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4"/>
        <v>0</v>
      </c>
      <c r="AB1844" s="211" t="str">
        <f t="shared" si="265"/>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3"/>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4"/>
        <v>0</v>
      </c>
      <c r="AB1845" s="211" t="str">
        <f t="shared" si="265"/>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3"/>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4"/>
        <v>0</v>
      </c>
      <c r="AB1846" s="211" t="str">
        <f t="shared" si="265"/>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3"/>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4"/>
        <v>0</v>
      </c>
      <c r="AB1847" s="211" t="str">
        <f t="shared" si="265"/>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3"/>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4"/>
        <v>0</v>
      </c>
      <c r="AB1848" s="211" t="str">
        <f t="shared" si="265"/>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3"/>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4"/>
        <v>0</v>
      </c>
      <c r="AB1849" s="211" t="str">
        <f t="shared" si="265"/>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3"/>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4"/>
        <v>0</v>
      </c>
      <c r="AB1850" s="211" t="str">
        <f t="shared" si="265"/>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3"/>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4"/>
        <v>0</v>
      </c>
      <c r="AB1851" s="211" t="str">
        <f t="shared" si="265"/>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ref="S1870:S1900" ca="1" si="266">IF(B1870="","",IF(ISERROR(MATCH($E1870,CL,0)),"Unknown",INDIRECT("'C'!$A$"&amp;MATCH($E1870,CL,0)+1)))</f>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ref="X1870:X1900" ca="1" si="267">IF(AND(C1870="Smelter not listed",OR(LEN(D1870)=0,LEN(E1870)=0)),1,0)</f>
        <v>0</v>
      </c>
      <c r="AB1870" s="211" t="str">
        <f t="shared" ref="AB1870:AB1900" si="268">B1870&amp;C1870</f>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6"/>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7"/>
        <v>0</v>
      </c>
      <c r="AB1871" s="211" t="str">
        <f t="shared" si="268"/>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6"/>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7"/>
        <v>0</v>
      </c>
      <c r="AB1872" s="211" t="str">
        <f t="shared" si="268"/>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6"/>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7"/>
        <v>0</v>
      </c>
      <c r="AB1873" s="211" t="str">
        <f t="shared" si="268"/>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6"/>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7"/>
        <v>0</v>
      </c>
      <c r="AB1874" s="211" t="str">
        <f t="shared" si="268"/>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6"/>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7"/>
        <v>0</v>
      </c>
      <c r="AB1875" s="211" t="str">
        <f t="shared" si="268"/>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6"/>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7"/>
        <v>0</v>
      </c>
      <c r="AB1876" s="211" t="str">
        <f t="shared" si="268"/>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6"/>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7"/>
        <v>0</v>
      </c>
      <c r="AB1877" s="211" t="str">
        <f t="shared" si="268"/>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6"/>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7"/>
        <v>0</v>
      </c>
      <c r="AB1878" s="211" t="str">
        <f t="shared" si="268"/>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6"/>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7"/>
        <v>0</v>
      </c>
      <c r="AB1879" s="211" t="str">
        <f t="shared" si="268"/>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6"/>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7"/>
        <v>0</v>
      </c>
      <c r="AB1880" s="211" t="str">
        <f t="shared" si="268"/>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6"/>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7"/>
        <v>0</v>
      </c>
      <c r="AB1881" s="211" t="str">
        <f t="shared" si="268"/>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6"/>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7"/>
        <v>0</v>
      </c>
      <c r="AB1882" s="211" t="str">
        <f t="shared" si="268"/>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ref="S1901" ca="1" si="269">IF(B1901="","",IF(ISERROR(MATCH($E1901,CL,0)),"Unknown",INDIRECT("'C'!$A$"&amp;MATCH($E1901,CL,0)+1)))</f>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ref="X1901" ca="1" si="270">IF(AND(C1901="Smelter not listed",OR(LEN(D1901)=0,LEN(E1901)=0)),1,0)</f>
        <v>0</v>
      </c>
      <c r="AB1901" s="211" t="str">
        <f t="shared" ref="AB1901" si="271">B1901&amp;C1901</f>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ref="S1902:S1933" ca="1" si="272">IF(B1902="","",IF(ISERROR(MATCH($E1902,CL,0)),"Unknown",INDIRECT("'C'!$A$"&amp;MATCH($E1902,CL,0)+1)))</f>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ref="X1902:X1933" ca="1" si="273">IF(AND(C1902="Smelter not listed",OR(LEN(D1902)=0,LEN(E1902)=0)),1,0)</f>
        <v>0</v>
      </c>
      <c r="AB1902" s="211" t="str">
        <f t="shared" ref="AB1902:AB1933" si="274">B1902&amp;C1902</f>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2"/>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3"/>
        <v>0</v>
      </c>
      <c r="AB1903" s="211" t="str">
        <f t="shared" si="274"/>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2"/>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3"/>
        <v>0</v>
      </c>
      <c r="AB1904" s="211" t="str">
        <f t="shared" si="274"/>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2"/>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3"/>
        <v>0</v>
      </c>
      <c r="AB1905" s="211" t="str">
        <f t="shared" si="274"/>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2"/>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3"/>
        <v>0</v>
      </c>
      <c r="AB1906" s="211" t="str">
        <f t="shared" si="274"/>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2"/>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3"/>
        <v>0</v>
      </c>
      <c r="AB1907" s="211" t="str">
        <f t="shared" si="274"/>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2"/>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3"/>
        <v>0</v>
      </c>
      <c r="AB1908" s="211" t="str">
        <f t="shared" si="274"/>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2"/>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3"/>
        <v>0</v>
      </c>
      <c r="AB1909" s="211" t="str">
        <f t="shared" si="274"/>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2"/>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3"/>
        <v>0</v>
      </c>
      <c r="AB1910" s="211" t="str">
        <f t="shared" si="274"/>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2"/>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3"/>
        <v>0</v>
      </c>
      <c r="AB1911" s="211" t="str">
        <f t="shared" si="274"/>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2"/>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3"/>
        <v>0</v>
      </c>
      <c r="AB1912" s="211" t="str">
        <f t="shared" si="274"/>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2"/>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3"/>
        <v>0</v>
      </c>
      <c r="AB1913" s="211" t="str">
        <f t="shared" si="274"/>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2"/>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3"/>
        <v>0</v>
      </c>
      <c r="AB1914" s="211" t="str">
        <f t="shared" si="274"/>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2"/>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3"/>
        <v>0</v>
      </c>
      <c r="AB1915" s="211" t="str">
        <f t="shared" si="274"/>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ref="S1934:S1964" ca="1" si="275">IF(B1934="","",IF(ISERROR(MATCH($E1934,CL,0)),"Unknown",INDIRECT("'C'!$A$"&amp;MATCH($E1934,CL,0)+1)))</f>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ref="X1934:X1964" ca="1" si="276">IF(AND(C1934="Smelter not listed",OR(LEN(D1934)=0,LEN(E1934)=0)),1,0)</f>
        <v>0</v>
      </c>
      <c r="AB1934" s="211" t="str">
        <f t="shared" ref="AB1934:AB1964" si="277">B1934&amp;C1934</f>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5"/>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6"/>
        <v>0</v>
      </c>
      <c r="AB1935" s="211" t="str">
        <f t="shared" si="277"/>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5"/>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6"/>
        <v>0</v>
      </c>
      <c r="AB1936" s="211" t="str">
        <f t="shared" si="277"/>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5"/>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6"/>
        <v>0</v>
      </c>
      <c r="AB1937" s="211" t="str">
        <f t="shared" si="277"/>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5"/>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6"/>
        <v>0</v>
      </c>
      <c r="AB1938" s="211" t="str">
        <f t="shared" si="277"/>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5"/>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6"/>
        <v>0</v>
      </c>
      <c r="AB1939" s="211" t="str">
        <f t="shared" si="277"/>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5"/>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6"/>
        <v>0</v>
      </c>
      <c r="AB1940" s="211" t="str">
        <f t="shared" si="277"/>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5"/>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6"/>
        <v>0</v>
      </c>
      <c r="AB1941" s="211" t="str">
        <f t="shared" si="277"/>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5"/>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6"/>
        <v>0</v>
      </c>
      <c r="AB1942" s="211" t="str">
        <f t="shared" si="277"/>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5"/>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6"/>
        <v>0</v>
      </c>
      <c r="AB1943" s="211" t="str">
        <f t="shared" si="277"/>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5"/>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6"/>
        <v>0</v>
      </c>
      <c r="AB1944" s="211" t="str">
        <f t="shared" si="277"/>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5"/>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6"/>
        <v>0</v>
      </c>
      <c r="AB1945" s="211" t="str">
        <f t="shared" si="277"/>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5"/>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6"/>
        <v>0</v>
      </c>
      <c r="AB1946" s="211" t="str">
        <f t="shared" si="277"/>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ref="S1965" ca="1" si="278">IF(B1965="","",IF(ISERROR(MATCH($E1965,CL,0)),"Unknown",INDIRECT("'C'!$A$"&amp;MATCH($E1965,CL,0)+1)))</f>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ref="X1965" ca="1" si="279">IF(AND(C1965="Smelter not listed",OR(LEN(D1965)=0,LEN(E1965)=0)),1,0)</f>
        <v>0</v>
      </c>
      <c r="AB1965" s="211" t="str">
        <f t="shared" ref="AB1965" si="280">B1965&amp;C1965</f>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ref="S1966:S1997" ca="1" si="281">IF(B1966="","",IF(ISERROR(MATCH($E1966,CL,0)),"Unknown",INDIRECT("'C'!$A$"&amp;MATCH($E1966,CL,0)+1)))</f>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ref="X1966:X1997" ca="1" si="282">IF(AND(C1966="Smelter not listed",OR(LEN(D1966)=0,LEN(E1966)=0)),1,0)</f>
        <v>0</v>
      </c>
      <c r="AB1966" s="211" t="str">
        <f t="shared" ref="AB1966:AB1997" si="283">B1966&amp;C1966</f>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81"/>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2"/>
        <v>0</v>
      </c>
      <c r="AB1967" s="211" t="str">
        <f t="shared" si="283"/>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81"/>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2"/>
        <v>0</v>
      </c>
      <c r="AB1968" s="211" t="str">
        <f t="shared" si="283"/>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81"/>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2"/>
        <v>0</v>
      </c>
      <c r="AB1969" s="211" t="str">
        <f t="shared" si="283"/>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81"/>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2"/>
        <v>0</v>
      </c>
      <c r="AB1970" s="211" t="str">
        <f t="shared" si="283"/>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81"/>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2"/>
        <v>0</v>
      </c>
      <c r="AB1971" s="211" t="str">
        <f t="shared" si="283"/>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81"/>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2"/>
        <v>0</v>
      </c>
      <c r="AB1972" s="211" t="str">
        <f t="shared" si="283"/>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81"/>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2"/>
        <v>0</v>
      </c>
      <c r="AB1973" s="211" t="str">
        <f t="shared" si="283"/>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81"/>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2"/>
        <v>0</v>
      </c>
      <c r="AB1974" s="211" t="str">
        <f t="shared" si="283"/>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81"/>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2"/>
        <v>0</v>
      </c>
      <c r="AB1975" s="211" t="str">
        <f t="shared" si="283"/>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81"/>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2"/>
        <v>0</v>
      </c>
      <c r="AB1976" s="211" t="str">
        <f t="shared" si="283"/>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81"/>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2"/>
        <v>0</v>
      </c>
      <c r="AB1977" s="211" t="str">
        <f t="shared" si="283"/>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81"/>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2"/>
        <v>0</v>
      </c>
      <c r="AB1978" s="211" t="str">
        <f t="shared" si="283"/>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1"/>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2"/>
        <v>0</v>
      </c>
      <c r="AB1979" s="211" t="str">
        <f t="shared" si="283"/>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ref="S1998:S2028" ca="1" si="284">IF(B1998="","",IF(ISERROR(MATCH($E1998,CL,0)),"Unknown",INDIRECT("'C'!$A$"&amp;MATCH($E1998,CL,0)+1)))</f>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ref="X1998:X2028" ca="1" si="285">IF(AND(C1998="Smelter not listed",OR(LEN(D1998)=0,LEN(E1998)=0)),1,0)</f>
        <v>0</v>
      </c>
      <c r="AB1998" s="211" t="str">
        <f t="shared" ref="AB1998:AB2028" si="286">B1998&amp;C1998</f>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4"/>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5"/>
        <v>0</v>
      </c>
      <c r="AB1999" s="211" t="str">
        <f t="shared" si="286"/>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4"/>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5"/>
        <v>0</v>
      </c>
      <c r="AB2000" s="211" t="str">
        <f t="shared" si="286"/>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4"/>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5"/>
        <v>0</v>
      </c>
      <c r="AB2001" s="211" t="str">
        <f t="shared" si="286"/>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4"/>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5"/>
        <v>0</v>
      </c>
      <c r="AB2002" s="211" t="str">
        <f t="shared" si="286"/>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4"/>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5"/>
        <v>0</v>
      </c>
      <c r="AB2003" s="211" t="str">
        <f t="shared" si="286"/>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4"/>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5"/>
        <v>0</v>
      </c>
      <c r="AB2004" s="211" t="str">
        <f t="shared" si="286"/>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4"/>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5"/>
        <v>0</v>
      </c>
      <c r="AB2005" s="211" t="str">
        <f t="shared" si="286"/>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4"/>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5"/>
        <v>0</v>
      </c>
      <c r="AB2006" s="211" t="str">
        <f t="shared" si="286"/>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4"/>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5"/>
        <v>0</v>
      </c>
      <c r="AB2007" s="211" t="str">
        <f t="shared" si="286"/>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4"/>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5"/>
        <v>0</v>
      </c>
      <c r="AB2008" s="211" t="str">
        <f t="shared" si="286"/>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4"/>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5"/>
        <v>0</v>
      </c>
      <c r="AB2009" s="211" t="str">
        <f t="shared" si="286"/>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4"/>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5"/>
        <v>0</v>
      </c>
      <c r="AB2010" s="211" t="str">
        <f t="shared" si="286"/>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ref="S2029" ca="1" si="287">IF(B2029="","",IF(ISERROR(MATCH($E2029,CL,0)),"Unknown",INDIRECT("'C'!$A$"&amp;MATCH($E2029,CL,0)+1)))</f>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ref="X2029" ca="1" si="288">IF(AND(C2029="Smelter not listed",OR(LEN(D2029)=0,LEN(E2029)=0)),1,0)</f>
        <v>0</v>
      </c>
      <c r="AB2029" s="211" t="str">
        <f t="shared" ref="AB2029" si="289">B2029&amp;C2029</f>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ref="S2030:S2061" ca="1" si="290">IF(B2030="","",IF(ISERROR(MATCH($E2030,CL,0)),"Unknown",INDIRECT("'C'!$A$"&amp;MATCH($E2030,CL,0)+1)))</f>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ref="X2030:X2061" ca="1" si="291">IF(AND(C2030="Smelter not listed",OR(LEN(D2030)=0,LEN(E2030)=0)),1,0)</f>
        <v>0</v>
      </c>
      <c r="AB2030" s="211" t="str">
        <f t="shared" ref="AB2030:AB2061" si="292">B2030&amp;C2030</f>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90"/>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91"/>
        <v>0</v>
      </c>
      <c r="AB2031" s="211" t="str">
        <f t="shared" si="292"/>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90"/>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91"/>
        <v>0</v>
      </c>
      <c r="AB2032" s="211" t="str">
        <f t="shared" si="292"/>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90"/>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91"/>
        <v>0</v>
      </c>
      <c r="AB2033" s="211" t="str">
        <f t="shared" si="292"/>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90"/>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91"/>
        <v>0</v>
      </c>
      <c r="AB2034" s="211" t="str">
        <f t="shared" si="292"/>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90"/>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91"/>
        <v>0</v>
      </c>
      <c r="AB2035" s="211" t="str">
        <f t="shared" si="292"/>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90"/>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91"/>
        <v>0</v>
      </c>
      <c r="AB2036" s="211" t="str">
        <f t="shared" si="292"/>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90"/>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91"/>
        <v>0</v>
      </c>
      <c r="AB2037" s="211" t="str">
        <f t="shared" si="292"/>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90"/>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91"/>
        <v>0</v>
      </c>
      <c r="AB2038" s="211" t="str">
        <f t="shared" si="292"/>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90"/>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91"/>
        <v>0</v>
      </c>
      <c r="AB2039" s="211" t="str">
        <f t="shared" si="292"/>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90"/>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91"/>
        <v>0</v>
      </c>
      <c r="AB2040" s="211" t="str">
        <f t="shared" si="292"/>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90"/>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91"/>
        <v>0</v>
      </c>
      <c r="AB2041" s="211" t="str">
        <f t="shared" si="292"/>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90"/>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91"/>
        <v>0</v>
      </c>
      <c r="AB2042" s="211" t="str">
        <f t="shared" si="292"/>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0"/>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1"/>
        <v>0</v>
      </c>
      <c r="AB2043" s="211" t="str">
        <f t="shared" si="292"/>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ref="S2062:S2092" ca="1" si="293">IF(B2062="","",IF(ISERROR(MATCH($E2062,CL,0)),"Unknown",INDIRECT("'C'!$A$"&amp;MATCH($E2062,CL,0)+1)))</f>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ref="X2062:X2092" ca="1" si="294">IF(AND(C2062="Smelter not listed",OR(LEN(D2062)=0,LEN(E2062)=0)),1,0)</f>
        <v>0</v>
      </c>
      <c r="AB2062" s="211" t="str">
        <f t="shared" ref="AB2062:AB2092" si="295">B2062&amp;C2062</f>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3"/>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4"/>
        <v>0</v>
      </c>
      <c r="AB2063" s="211" t="str">
        <f t="shared" si="295"/>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3"/>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4"/>
        <v>0</v>
      </c>
      <c r="AB2064" s="211" t="str">
        <f t="shared" si="295"/>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3"/>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4"/>
        <v>0</v>
      </c>
      <c r="AB2065" s="211" t="str">
        <f t="shared" si="295"/>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3"/>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4"/>
        <v>0</v>
      </c>
      <c r="AB2066" s="211" t="str">
        <f t="shared" si="295"/>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3"/>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4"/>
        <v>0</v>
      </c>
      <c r="AB2067" s="211" t="str">
        <f t="shared" si="295"/>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3"/>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4"/>
        <v>0</v>
      </c>
      <c r="AB2068" s="211" t="str">
        <f t="shared" si="295"/>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3"/>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4"/>
        <v>0</v>
      </c>
      <c r="AB2069" s="211" t="str">
        <f t="shared" si="295"/>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3"/>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4"/>
        <v>0</v>
      </c>
      <c r="AB2070" s="211" t="str">
        <f t="shared" si="295"/>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3"/>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4"/>
        <v>0</v>
      </c>
      <c r="AB2071" s="211" t="str">
        <f t="shared" si="295"/>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3"/>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4"/>
        <v>0</v>
      </c>
      <c r="AB2072" s="211" t="str">
        <f t="shared" si="295"/>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3"/>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4"/>
        <v>0</v>
      </c>
      <c r="AB2073" s="211" t="str">
        <f t="shared" si="295"/>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3"/>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4"/>
        <v>0</v>
      </c>
      <c r="AB2074" s="211" t="str">
        <f t="shared" si="295"/>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ref="S2093" ca="1" si="296">IF(B2093="","",IF(ISERROR(MATCH($E2093,CL,0)),"Unknown",INDIRECT("'C'!$A$"&amp;MATCH($E2093,CL,0)+1)))</f>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ref="X2093" ca="1" si="297">IF(AND(C2093="Smelter not listed",OR(LEN(D2093)=0,LEN(E2093)=0)),1,0)</f>
        <v>0</v>
      </c>
      <c r="AB2093" s="211" t="str">
        <f t="shared" ref="AB2093" si="298">B2093&amp;C2093</f>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ref="S2094:S2125" ca="1" si="299">IF(B2094="","",IF(ISERROR(MATCH($E2094,CL,0)),"Unknown",INDIRECT("'C'!$A$"&amp;MATCH($E2094,CL,0)+1)))</f>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ref="X2094:X2125" ca="1" si="300">IF(AND(C2094="Smelter not listed",OR(LEN(D2094)=0,LEN(E2094)=0)),1,0)</f>
        <v>0</v>
      </c>
      <c r="AB2094" s="211" t="str">
        <f t="shared" ref="AB2094:AB2125" si="301">B2094&amp;C2094</f>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9"/>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300"/>
        <v>0</v>
      </c>
      <c r="AB2095" s="211" t="str">
        <f t="shared" si="301"/>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9"/>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300"/>
        <v>0</v>
      </c>
      <c r="AB2096" s="211" t="str">
        <f t="shared" si="301"/>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9"/>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300"/>
        <v>0</v>
      </c>
      <c r="AB2097" s="211" t="str">
        <f t="shared" si="301"/>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9"/>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300"/>
        <v>0</v>
      </c>
      <c r="AB2098" s="211" t="str">
        <f t="shared" si="301"/>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9"/>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300"/>
        <v>0</v>
      </c>
      <c r="AB2099" s="211" t="str">
        <f t="shared" si="301"/>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9"/>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300"/>
        <v>0</v>
      </c>
      <c r="AB2100" s="211" t="str">
        <f t="shared" si="301"/>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9"/>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300"/>
        <v>0</v>
      </c>
      <c r="AB2101" s="211" t="str">
        <f t="shared" si="301"/>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9"/>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300"/>
        <v>0</v>
      </c>
      <c r="AB2102" s="211" t="str">
        <f t="shared" si="301"/>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9"/>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300"/>
        <v>0</v>
      </c>
      <c r="AB2103" s="211" t="str">
        <f t="shared" si="301"/>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9"/>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00"/>
        <v>0</v>
      </c>
      <c r="AB2104" s="211" t="str">
        <f t="shared" si="301"/>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9"/>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00"/>
        <v>0</v>
      </c>
      <c r="AB2105" s="211" t="str">
        <f t="shared" si="301"/>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9"/>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00"/>
        <v>0</v>
      </c>
      <c r="AB2106" s="211" t="str">
        <f t="shared" si="301"/>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9"/>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0"/>
        <v>0</v>
      </c>
      <c r="AB2107" s="211" t="str">
        <f t="shared" si="301"/>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ref="S2126:S2156" ca="1" si="302">IF(B2126="","",IF(ISERROR(MATCH($E2126,CL,0)),"Unknown",INDIRECT("'C'!$A$"&amp;MATCH($E2126,CL,0)+1)))</f>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ref="X2126:X2156" ca="1" si="303">IF(AND(C2126="Smelter not listed",OR(LEN(D2126)=0,LEN(E2126)=0)),1,0)</f>
        <v>0</v>
      </c>
      <c r="AB2126" s="211" t="str">
        <f t="shared" ref="AB2126:AB2156" si="304">B2126&amp;C2126</f>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02"/>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3"/>
        <v>0</v>
      </c>
      <c r="AB2127" s="211" t="str">
        <f t="shared" si="304"/>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02"/>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3"/>
        <v>0</v>
      </c>
      <c r="AB2128" s="211" t="str">
        <f t="shared" si="304"/>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2"/>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3"/>
        <v>0</v>
      </c>
      <c r="AB2129" s="211" t="str">
        <f t="shared" si="304"/>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2"/>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3"/>
        <v>0</v>
      </c>
      <c r="AB2130" s="211" t="str">
        <f t="shared" si="304"/>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2"/>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3"/>
        <v>0</v>
      </c>
      <c r="AB2131" s="211" t="str">
        <f t="shared" si="304"/>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2"/>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3"/>
        <v>0</v>
      </c>
      <c r="AB2132" s="211" t="str">
        <f t="shared" si="304"/>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2"/>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3"/>
        <v>0</v>
      </c>
      <c r="AB2133" s="211" t="str">
        <f t="shared" si="304"/>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2"/>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3"/>
        <v>0</v>
      </c>
      <c r="AB2134" s="211" t="str">
        <f t="shared" si="304"/>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2"/>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3"/>
        <v>0</v>
      </c>
      <c r="AB2135" s="211" t="str">
        <f t="shared" si="304"/>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2"/>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3"/>
        <v>0</v>
      </c>
      <c r="AB2136" s="211" t="str">
        <f t="shared" si="304"/>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2"/>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3"/>
        <v>0</v>
      </c>
      <c r="AB2137" s="211" t="str">
        <f t="shared" si="304"/>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2"/>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3"/>
        <v>0</v>
      </c>
      <c r="AB2138" s="211" t="str">
        <f t="shared" si="304"/>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ref="S2157" ca="1" si="305">IF(B2157="","",IF(ISERROR(MATCH($E2157,CL,0)),"Unknown",INDIRECT("'C'!$A$"&amp;MATCH($E2157,CL,0)+1)))</f>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ref="X2157" ca="1" si="306">IF(AND(C2157="Smelter not listed",OR(LEN(D2157)=0,LEN(E2157)=0)),1,0)</f>
        <v>0</v>
      </c>
      <c r="AB2157" s="211" t="str">
        <f t="shared" ref="AB2157" si="307">B2157&amp;C2157</f>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ref="S2158:S2189" ca="1" si="308">IF(B2158="","",IF(ISERROR(MATCH($E2158,CL,0)),"Unknown",INDIRECT("'C'!$A$"&amp;MATCH($E2158,CL,0)+1)))</f>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ref="X2158:X2189" ca="1" si="309">IF(AND(C2158="Smelter not listed",OR(LEN(D2158)=0,LEN(E2158)=0)),1,0)</f>
        <v>0</v>
      </c>
      <c r="AB2158" s="211" t="str">
        <f t="shared" ref="AB2158:AB2189" si="310">B2158&amp;C2158</f>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8"/>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9"/>
        <v>0</v>
      </c>
      <c r="AB2159" s="211" t="str">
        <f t="shared" si="310"/>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8"/>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9"/>
        <v>0</v>
      </c>
      <c r="AB2160" s="211" t="str">
        <f t="shared" si="310"/>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8"/>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9"/>
        <v>0</v>
      </c>
      <c r="AB2161" s="211" t="str">
        <f t="shared" si="310"/>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8"/>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9"/>
        <v>0</v>
      </c>
      <c r="AB2162" s="211" t="str">
        <f t="shared" si="310"/>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8"/>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9"/>
        <v>0</v>
      </c>
      <c r="AB2163" s="211" t="str">
        <f t="shared" si="310"/>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8"/>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9"/>
        <v>0</v>
      </c>
      <c r="AB2164" s="211" t="str">
        <f t="shared" si="310"/>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8"/>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9"/>
        <v>0</v>
      </c>
      <c r="AB2165" s="211" t="str">
        <f t="shared" si="310"/>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8"/>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9"/>
        <v>0</v>
      </c>
      <c r="AB2166" s="211" t="str">
        <f t="shared" si="310"/>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8"/>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9"/>
        <v>0</v>
      </c>
      <c r="AB2167" s="211" t="str">
        <f t="shared" si="310"/>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8"/>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9"/>
        <v>0</v>
      </c>
      <c r="AB2168" s="211" t="str">
        <f t="shared" si="310"/>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8"/>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9"/>
        <v>0</v>
      </c>
      <c r="AB2169" s="211" t="str">
        <f t="shared" si="310"/>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8"/>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9"/>
        <v>0</v>
      </c>
      <c r="AB2170" s="211" t="str">
        <f t="shared" si="310"/>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8"/>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9"/>
        <v>0</v>
      </c>
      <c r="AB2171" s="211" t="str">
        <f t="shared" si="310"/>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ref="S2190:S2220" ca="1" si="311">IF(B2190="","",IF(ISERROR(MATCH($E2190,CL,0)),"Unknown",INDIRECT("'C'!$A$"&amp;MATCH($E2190,CL,0)+1)))</f>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ref="X2190:X2220" ca="1" si="312">IF(AND(C2190="Smelter not listed",OR(LEN(D2190)=0,LEN(E2190)=0)),1,0)</f>
        <v>0</v>
      </c>
      <c r="AB2190" s="211" t="str">
        <f t="shared" ref="AB2190:AB2220" si="313">B2190&amp;C2190</f>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11"/>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12"/>
        <v>0</v>
      </c>
      <c r="AB2191" s="211" t="str">
        <f t="shared" si="313"/>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11"/>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12"/>
        <v>0</v>
      </c>
      <c r="AB2192" s="211" t="str">
        <f t="shared" si="313"/>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11"/>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2"/>
        <v>0</v>
      </c>
      <c r="AB2193" s="211" t="str">
        <f t="shared" si="313"/>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11"/>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2"/>
        <v>0</v>
      </c>
      <c r="AB2194" s="211" t="str">
        <f t="shared" si="313"/>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11"/>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2"/>
        <v>0</v>
      </c>
      <c r="AB2195" s="211" t="str">
        <f t="shared" si="313"/>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11"/>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2"/>
        <v>0</v>
      </c>
      <c r="AB2196" s="211" t="str">
        <f t="shared" si="313"/>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11"/>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2"/>
        <v>0</v>
      </c>
      <c r="AB2197" s="211" t="str">
        <f t="shared" si="313"/>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11"/>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2"/>
        <v>0</v>
      </c>
      <c r="AB2198" s="211" t="str">
        <f t="shared" si="313"/>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11"/>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2"/>
        <v>0</v>
      </c>
      <c r="AB2199" s="211" t="str">
        <f t="shared" si="313"/>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1"/>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2"/>
        <v>0</v>
      </c>
      <c r="AB2200" s="211" t="str">
        <f t="shared" si="313"/>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1"/>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2"/>
        <v>0</v>
      </c>
      <c r="AB2201" s="211" t="str">
        <f t="shared" si="313"/>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1"/>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2"/>
        <v>0</v>
      </c>
      <c r="AB2202" s="211" t="str">
        <f t="shared" si="313"/>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ref="S2221" ca="1" si="314">IF(B2221="","",IF(ISERROR(MATCH($E2221,CL,0)),"Unknown",INDIRECT("'C'!$A$"&amp;MATCH($E2221,CL,0)+1)))</f>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ref="X2221" ca="1" si="315">IF(AND(C2221="Smelter not listed",OR(LEN(D2221)=0,LEN(E2221)=0)),1,0)</f>
        <v>0</v>
      </c>
      <c r="AB2221" s="211" t="str">
        <f t="shared" ref="AB2221" si="316">B2221&amp;C2221</f>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ref="S2222:S2253" ca="1" si="317">IF(B2222="","",IF(ISERROR(MATCH($E2222,CL,0)),"Unknown",INDIRECT("'C'!$A$"&amp;MATCH($E2222,CL,0)+1)))</f>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ref="X2222:X2253" ca="1" si="318">IF(AND(C2222="Smelter not listed",OR(LEN(D2222)=0,LEN(E2222)=0)),1,0)</f>
        <v>0</v>
      </c>
      <c r="AB2222" s="211" t="str">
        <f t="shared" ref="AB2222:AB2253" si="319">B2222&amp;C2222</f>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7"/>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8"/>
        <v>0</v>
      </c>
      <c r="AB2223" s="211" t="str">
        <f t="shared" si="319"/>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7"/>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8"/>
        <v>0</v>
      </c>
      <c r="AB2224" s="211" t="str">
        <f t="shared" si="319"/>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7"/>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8"/>
        <v>0</v>
      </c>
      <c r="AB2225" s="211" t="str">
        <f t="shared" si="319"/>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7"/>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8"/>
        <v>0</v>
      </c>
      <c r="AB2226" s="211" t="str">
        <f t="shared" si="319"/>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7"/>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8"/>
        <v>0</v>
      </c>
      <c r="AB2227" s="211" t="str">
        <f t="shared" si="319"/>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7"/>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8"/>
        <v>0</v>
      </c>
      <c r="AB2228" s="211" t="str">
        <f t="shared" si="319"/>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7"/>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8"/>
        <v>0</v>
      </c>
      <c r="AB2229" s="211" t="str">
        <f t="shared" si="319"/>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7"/>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8"/>
        <v>0</v>
      </c>
      <c r="AB2230" s="211" t="str">
        <f t="shared" si="319"/>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7"/>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8"/>
        <v>0</v>
      </c>
      <c r="AB2231" s="211" t="str">
        <f t="shared" si="319"/>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7"/>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8"/>
        <v>0</v>
      </c>
      <c r="AB2232" s="211" t="str">
        <f t="shared" si="319"/>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7"/>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8"/>
        <v>0</v>
      </c>
      <c r="AB2233" s="211" t="str">
        <f t="shared" si="319"/>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7"/>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8"/>
        <v>0</v>
      </c>
      <c r="AB2234" s="211" t="str">
        <f t="shared" si="319"/>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7"/>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8"/>
        <v>0</v>
      </c>
      <c r="AB2235" s="211" t="str">
        <f t="shared" si="319"/>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ref="S2254:S2284" ca="1" si="320">IF(B2254="","",IF(ISERROR(MATCH($E2254,CL,0)),"Unknown",INDIRECT("'C'!$A$"&amp;MATCH($E2254,CL,0)+1)))</f>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ref="X2254:X2284" ca="1" si="321">IF(AND(C2254="Smelter not listed",OR(LEN(D2254)=0,LEN(E2254)=0)),1,0)</f>
        <v>0</v>
      </c>
      <c r="AB2254" s="211" t="str">
        <f t="shared" ref="AB2254:AB2284" si="322">B2254&amp;C2254</f>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0"/>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21"/>
        <v>0</v>
      </c>
      <c r="AB2255" s="211" t="str">
        <f t="shared" si="322"/>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0"/>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21"/>
        <v>0</v>
      </c>
      <c r="AB2256" s="211" t="str">
        <f t="shared" si="322"/>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0"/>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21"/>
        <v>0</v>
      </c>
      <c r="AB2257" s="211" t="str">
        <f t="shared" si="322"/>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20"/>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21"/>
        <v>0</v>
      </c>
      <c r="AB2258" s="211" t="str">
        <f t="shared" si="322"/>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20"/>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21"/>
        <v>0</v>
      </c>
      <c r="AB2259" s="211" t="str">
        <f t="shared" si="322"/>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20"/>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21"/>
        <v>0</v>
      </c>
      <c r="AB2260" s="211" t="str">
        <f t="shared" si="322"/>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20"/>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21"/>
        <v>0</v>
      </c>
      <c r="AB2261" s="211" t="str">
        <f t="shared" si="322"/>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20"/>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21"/>
        <v>0</v>
      </c>
      <c r="AB2262" s="211" t="str">
        <f t="shared" si="322"/>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20"/>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21"/>
        <v>0</v>
      </c>
      <c r="AB2263" s="211" t="str">
        <f t="shared" si="322"/>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0"/>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1"/>
        <v>0</v>
      </c>
      <c r="AB2264" s="211" t="str">
        <f t="shared" si="322"/>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0"/>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1"/>
        <v>0</v>
      </c>
      <c r="AB2265" s="211" t="str">
        <f t="shared" si="322"/>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0"/>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1"/>
        <v>0</v>
      </c>
      <c r="AB2266" s="211" t="str">
        <f t="shared" si="322"/>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ref="S2285" ca="1" si="323">IF(B2285="","",IF(ISERROR(MATCH($E2285,CL,0)),"Unknown",INDIRECT("'C'!$A$"&amp;MATCH($E2285,CL,0)+1)))</f>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ref="X2285" ca="1" si="324">IF(AND(C2285="Smelter not listed",OR(LEN(D2285)=0,LEN(E2285)=0)),1,0)</f>
        <v>0</v>
      </c>
      <c r="AB2285" s="211" t="str">
        <f t="shared" ref="AB2285" si="325">B2285&amp;C2285</f>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ref="S2286:S2317" ca="1" si="326">IF(B2286="","",IF(ISERROR(MATCH($E2286,CL,0)),"Unknown",INDIRECT("'C'!$A$"&amp;MATCH($E2286,CL,0)+1)))</f>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ref="X2286:X2317" ca="1" si="327">IF(AND(C2286="Smelter not listed",OR(LEN(D2286)=0,LEN(E2286)=0)),1,0)</f>
        <v>0</v>
      </c>
      <c r="AB2286" s="211" t="str">
        <f t="shared" ref="AB2286:AB2317" si="328">B2286&amp;C2286</f>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6"/>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7"/>
        <v>0</v>
      </c>
      <c r="AB2287" s="211" t="str">
        <f t="shared" si="328"/>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6"/>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7"/>
        <v>0</v>
      </c>
      <c r="AB2288" s="211" t="str">
        <f t="shared" si="328"/>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6"/>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7"/>
        <v>0</v>
      </c>
      <c r="AB2289" s="211" t="str">
        <f t="shared" si="328"/>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6"/>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7"/>
        <v>0</v>
      </c>
      <c r="AB2290" s="211" t="str">
        <f t="shared" si="328"/>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6"/>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7"/>
        <v>0</v>
      </c>
      <c r="AB2291" s="211" t="str">
        <f t="shared" si="328"/>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6"/>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7"/>
        <v>0</v>
      </c>
      <c r="AB2292" s="211" t="str">
        <f t="shared" si="328"/>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6"/>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7"/>
        <v>0</v>
      </c>
      <c r="AB2293" s="211" t="str">
        <f t="shared" si="328"/>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6"/>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7"/>
        <v>0</v>
      </c>
      <c r="AB2294" s="211" t="str">
        <f t="shared" si="328"/>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6"/>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7"/>
        <v>0</v>
      </c>
      <c r="AB2295" s="211" t="str">
        <f t="shared" si="328"/>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6"/>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7"/>
        <v>0</v>
      </c>
      <c r="AB2296" s="211" t="str">
        <f t="shared" si="328"/>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6"/>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7"/>
        <v>0</v>
      </c>
      <c r="AB2297" s="211" t="str">
        <f t="shared" si="328"/>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6"/>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7"/>
        <v>0</v>
      </c>
      <c r="AB2298" s="211" t="str">
        <f t="shared" si="328"/>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7"/>
        <v>0</v>
      </c>
      <c r="AB2299" s="211" t="str">
        <f t="shared" si="328"/>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ref="S2318:S2348" ca="1" si="329">IF(B2318="","",IF(ISERROR(MATCH($E2318,CL,0)),"Unknown",INDIRECT("'C'!$A$"&amp;MATCH($E2318,CL,0)+1)))</f>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ref="X2318:X2348" ca="1" si="330">IF(AND(C2318="Smelter not listed",OR(LEN(D2318)=0,LEN(E2318)=0)),1,0)</f>
        <v>0</v>
      </c>
      <c r="AB2318" s="211" t="str">
        <f t="shared" ref="AB2318:AB2348" si="331">B2318&amp;C2318</f>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9"/>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0"/>
        <v>0</v>
      </c>
      <c r="AB2319" s="211" t="str">
        <f t="shared" si="331"/>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9"/>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0"/>
        <v>0</v>
      </c>
      <c r="AB2320" s="211" t="str">
        <f t="shared" si="331"/>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9"/>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0"/>
        <v>0</v>
      </c>
      <c r="AB2321" s="211" t="str">
        <f t="shared" si="331"/>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9"/>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30"/>
        <v>0</v>
      </c>
      <c r="AB2322" s="211" t="str">
        <f t="shared" si="331"/>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9"/>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30"/>
        <v>0</v>
      </c>
      <c r="AB2323" s="211" t="str">
        <f t="shared" si="331"/>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9"/>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30"/>
        <v>0</v>
      </c>
      <c r="AB2324" s="211" t="str">
        <f t="shared" si="331"/>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9"/>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30"/>
        <v>0</v>
      </c>
      <c r="AB2325" s="211" t="str">
        <f t="shared" si="331"/>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9"/>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30"/>
        <v>0</v>
      </c>
      <c r="AB2326" s="211" t="str">
        <f t="shared" si="331"/>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9"/>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30"/>
        <v>0</v>
      </c>
      <c r="AB2327" s="211" t="str">
        <f t="shared" si="331"/>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9"/>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0"/>
        <v>0</v>
      </c>
      <c r="AB2328" s="211" t="str">
        <f t="shared" si="331"/>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9"/>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0"/>
        <v>0</v>
      </c>
      <c r="AB2329" s="211" t="str">
        <f t="shared" si="331"/>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9"/>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0"/>
        <v>0</v>
      </c>
      <c r="AB2330" s="211" t="str">
        <f t="shared" si="331"/>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ref="S2349" ca="1" si="332">IF(B2349="","",IF(ISERROR(MATCH($E2349,CL,0)),"Unknown",INDIRECT("'C'!$A$"&amp;MATCH($E2349,CL,0)+1)))</f>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ref="X2349" ca="1" si="333">IF(AND(C2349="Smelter not listed",OR(LEN(D2349)=0,LEN(E2349)=0)),1,0)</f>
        <v>0</v>
      </c>
      <c r="AB2349" s="211" t="str">
        <f t="shared" ref="AB2349" si="334">B2349&amp;C2349</f>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ref="S2350:S2381" ca="1" si="335">IF(B2350="","",IF(ISERROR(MATCH($E2350,CL,0)),"Unknown",INDIRECT("'C'!$A$"&amp;MATCH($E2350,CL,0)+1)))</f>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ref="X2350:X2381" ca="1" si="336">IF(AND(C2350="Smelter not listed",OR(LEN(D2350)=0,LEN(E2350)=0)),1,0)</f>
        <v>0</v>
      </c>
      <c r="AB2350" s="211" t="str">
        <f t="shared" ref="AB2350:AB2381" si="337">B2350&amp;C2350</f>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35"/>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6"/>
        <v>0</v>
      </c>
      <c r="AB2351" s="211" t="str">
        <f t="shared" si="337"/>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35"/>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6"/>
        <v>0</v>
      </c>
      <c r="AB2352" s="211" t="str">
        <f t="shared" si="337"/>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5"/>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6"/>
        <v>0</v>
      </c>
      <c r="AB2353" s="211" t="str">
        <f t="shared" si="337"/>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5"/>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6"/>
        <v>0</v>
      </c>
      <c r="AB2354" s="211" t="str">
        <f t="shared" si="337"/>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5"/>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6"/>
        <v>0</v>
      </c>
      <c r="AB2355" s="211" t="str">
        <f t="shared" si="337"/>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5"/>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6"/>
        <v>0</v>
      </c>
      <c r="AB2356" s="211" t="str">
        <f t="shared" si="337"/>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5"/>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6"/>
        <v>0</v>
      </c>
      <c r="AB2357" s="211" t="str">
        <f t="shared" si="337"/>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5"/>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6"/>
        <v>0</v>
      </c>
      <c r="AB2358" s="211" t="str">
        <f t="shared" si="337"/>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5"/>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6"/>
        <v>0</v>
      </c>
      <c r="AB2359" s="211" t="str">
        <f t="shared" si="337"/>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5"/>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6"/>
        <v>0</v>
      </c>
      <c r="AB2360" s="211" t="str">
        <f t="shared" si="337"/>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5"/>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6"/>
        <v>0</v>
      </c>
      <c r="AB2361" s="211" t="str">
        <f t="shared" si="337"/>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5"/>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6"/>
        <v>0</v>
      </c>
      <c r="AB2362" s="211" t="str">
        <f t="shared" si="337"/>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5"/>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6"/>
        <v>0</v>
      </c>
      <c r="AB2363" s="211" t="str">
        <f t="shared" si="337"/>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ref="S2382:S2412" ca="1" si="338">IF(B2382="","",IF(ISERROR(MATCH($E2382,CL,0)),"Unknown",INDIRECT("'C'!$A$"&amp;MATCH($E2382,CL,0)+1)))</f>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ref="X2382:X2412" ca="1" si="339">IF(AND(C2382="Smelter not listed",OR(LEN(D2382)=0,LEN(E2382)=0)),1,0)</f>
        <v>0</v>
      </c>
      <c r="AB2382" s="211" t="str">
        <f t="shared" ref="AB2382:AB2412" si="340">B2382&amp;C2382</f>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8"/>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9"/>
        <v>0</v>
      </c>
      <c r="AB2383" s="211" t="str">
        <f t="shared" si="340"/>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8"/>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9"/>
        <v>0</v>
      </c>
      <c r="AB2384" s="211" t="str">
        <f t="shared" si="340"/>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8"/>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9"/>
        <v>0</v>
      </c>
      <c r="AB2385" s="211" t="str">
        <f t="shared" si="340"/>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8"/>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9"/>
        <v>0</v>
      </c>
      <c r="AB2386" s="211" t="str">
        <f t="shared" si="340"/>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8"/>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9"/>
        <v>0</v>
      </c>
      <c r="AB2387" s="211" t="str">
        <f t="shared" si="340"/>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8"/>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9"/>
        <v>0</v>
      </c>
      <c r="AB2388" s="211" t="str">
        <f t="shared" si="340"/>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8"/>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9"/>
        <v>0</v>
      </c>
      <c r="AB2389" s="211" t="str">
        <f t="shared" si="340"/>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8"/>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9"/>
        <v>0</v>
      </c>
      <c r="AB2390" s="211" t="str">
        <f t="shared" si="340"/>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8"/>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9"/>
        <v>0</v>
      </c>
      <c r="AB2391" s="211" t="str">
        <f t="shared" si="340"/>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8"/>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9"/>
        <v>0</v>
      </c>
      <c r="AB2392" s="211" t="str">
        <f t="shared" si="340"/>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8"/>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9"/>
        <v>0</v>
      </c>
      <c r="AB2393" s="211" t="str">
        <f t="shared" si="340"/>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8"/>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9"/>
        <v>0</v>
      </c>
      <c r="AB2394" s="211" t="str">
        <f t="shared" si="340"/>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ref="S2413" ca="1" si="341">IF(B2413="","",IF(ISERROR(MATCH($E2413,CL,0)),"Unknown",INDIRECT("'C'!$A$"&amp;MATCH($E2413,CL,0)+1)))</f>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ref="X2413" ca="1" si="342">IF(AND(C2413="Smelter not listed",OR(LEN(D2413)=0,LEN(E2413)=0)),1,0)</f>
        <v>0</v>
      </c>
      <c r="AB2413" s="211" t="str">
        <f t="shared" ref="AB2413" si="343">B2413&amp;C2413</f>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ref="S2414:S2445" ca="1" si="344">IF(B2414="","",IF(ISERROR(MATCH($E2414,CL,0)),"Unknown",INDIRECT("'C'!$A$"&amp;MATCH($E2414,CL,0)+1)))</f>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ref="X2414:X2445" ca="1" si="345">IF(AND(C2414="Smelter not listed",OR(LEN(D2414)=0,LEN(E2414)=0)),1,0)</f>
        <v>0</v>
      </c>
      <c r="AB2414" s="211" t="str">
        <f t="shared" ref="AB2414:AB2445" si="346">B2414&amp;C2414</f>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44"/>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45"/>
        <v>0</v>
      </c>
      <c r="AB2415" s="211" t="str">
        <f t="shared" si="346"/>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44"/>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45"/>
        <v>0</v>
      </c>
      <c r="AB2416" s="211" t="str">
        <f t="shared" si="346"/>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4"/>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5"/>
        <v>0</v>
      </c>
      <c r="AB2417" s="211" t="str">
        <f t="shared" si="346"/>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4"/>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5"/>
        <v>0</v>
      </c>
      <c r="AB2418" s="211" t="str">
        <f t="shared" si="346"/>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4"/>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5"/>
        <v>0</v>
      </c>
      <c r="AB2419" s="211" t="str">
        <f t="shared" si="346"/>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4"/>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5"/>
        <v>0</v>
      </c>
      <c r="AB2420" s="211" t="str">
        <f t="shared" si="346"/>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4"/>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5"/>
        <v>0</v>
      </c>
      <c r="AB2421" s="211" t="str">
        <f t="shared" si="346"/>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4"/>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5"/>
        <v>0</v>
      </c>
      <c r="AB2422" s="211" t="str">
        <f t="shared" si="346"/>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4"/>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5"/>
        <v>0</v>
      </c>
      <c r="AB2423" s="211" t="str">
        <f t="shared" si="346"/>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4"/>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5"/>
        <v>0</v>
      </c>
      <c r="AB2424" s="211" t="str">
        <f t="shared" si="346"/>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4"/>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5"/>
        <v>0</v>
      </c>
      <c r="AB2425" s="211" t="str">
        <f t="shared" si="346"/>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4"/>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5"/>
        <v>0</v>
      </c>
      <c r="AB2426" s="211" t="str">
        <f t="shared" si="346"/>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4"/>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5"/>
        <v>0</v>
      </c>
      <c r="AB2427" s="211" t="str">
        <f t="shared" si="346"/>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ref="S2446:S2476" ca="1" si="347">IF(B2446="","",IF(ISERROR(MATCH($E2446,CL,0)),"Unknown",INDIRECT("'C'!$A$"&amp;MATCH($E2446,CL,0)+1)))</f>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ref="X2446:X2478" ca="1" si="348">IF(AND(C2446="Smelter not listed",OR(LEN(D2446)=0,LEN(E2446)=0)),1,0)</f>
        <v>0</v>
      </c>
      <c r="AB2446" s="211" t="str">
        <f t="shared" ref="AB2446:AB2476" si="349">B2446&amp;C2446</f>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7"/>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8"/>
        <v>0</v>
      </c>
      <c r="AB2447" s="211" t="str">
        <f t="shared" si="349"/>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7"/>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8"/>
        <v>0</v>
      </c>
      <c r="AB2448" s="211" t="str">
        <f t="shared" si="349"/>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7"/>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8"/>
        <v>0</v>
      </c>
      <c r="AB2449" s="211" t="str">
        <f t="shared" si="349"/>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7"/>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8"/>
        <v>0</v>
      </c>
      <c r="AB2450" s="211" t="str">
        <f t="shared" si="349"/>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7"/>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8"/>
        <v>0</v>
      </c>
      <c r="AB2451" s="211" t="str">
        <f t="shared" si="349"/>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7"/>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8"/>
        <v>0</v>
      </c>
      <c r="AB2452" s="211" t="str">
        <f t="shared" si="349"/>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7"/>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8"/>
        <v>0</v>
      </c>
      <c r="AB2453" s="211" t="str">
        <f t="shared" si="349"/>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7"/>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8"/>
        <v>0</v>
      </c>
      <c r="AB2454" s="211" t="str">
        <f t="shared" si="349"/>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7"/>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8"/>
        <v>0</v>
      </c>
      <c r="AB2455" s="211" t="str">
        <f t="shared" si="349"/>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7"/>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8"/>
        <v>0</v>
      </c>
      <c r="AB2456" s="211" t="str">
        <f t="shared" si="349"/>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7"/>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8"/>
        <v>0</v>
      </c>
      <c r="AB2457" s="211" t="str">
        <f t="shared" si="349"/>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7"/>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8"/>
        <v>0</v>
      </c>
      <c r="AB2458" s="211" t="str">
        <f t="shared" si="349"/>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ref="S2477" ca="1" si="350">IF(B2477="","",IF(ISERROR(MATCH($E2477,CL,0)),"Unknown",INDIRECT("'C'!$A$"&amp;MATCH($E2477,CL,0)+1)))</f>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ref="AB2477" si="351">B2477&amp;C2477</f>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ca="1">IF(B2478="","",IF(ISERROR(MATCH($E2478,CL,0)),"Unknown",INDIRECT("'C'!$A$"&amp;MATCH($E2478,CL,0)+1)))</f>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B2478&amp;C2478</f>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ref="S2479" ca="1" si="352">IF(B2479="","",IF(ISERROR(MATCH($E2479,CL,0)),"Unknown",INDIRECT("'C'!$A$"&amp;MATCH($E2479,CL,0)+1)))</f>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AB2479" s="211"/>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ref="S2480:S2490" ca="1" si="353">IF(B2480="","",IF(ISERROR(MATCH($E2480,CL,0)),"Unknown",INDIRECT("'C'!$A$"&amp;MATCH($E2480,CL,0)+1)))</f>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AB2480" s="211"/>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53"/>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AB2481" s="211"/>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53"/>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AB2482" s="211"/>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3"/>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AB2483" s="211"/>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3"/>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AB2484" s="211"/>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3"/>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AB2485" s="211"/>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3"/>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AB2486" s="211"/>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53"/>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AB2487" s="211"/>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53"/>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53"/>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
      <c r="A2490" s="165"/>
      <c r="B2490" s="267" t="str">
        <f>IF(LEN(A2490)=0,"",INDEX('Smelter Look-up'!$A:$A,MATCH($A2490,'Smelter Look-up'!$E:$E,0)))</f>
        <v/>
      </c>
      <c r="C2490" s="170" t="str">
        <f>IF(LEN(A2490)=0,"",INDEX('Smelter Look-up'!$C:$C,MATCH($A2490,'Smelter Look-up'!$E:$E,0)))</f>
        <v/>
      </c>
      <c r="D2490" s="270"/>
      <c r="E2490" s="267" t="str">
        <f ca="1">IF(ISERROR($V2490),"",OFFSET('Smelter Look-up'!$D$4,$V2490-4,0)&amp;"")</f>
        <v/>
      </c>
      <c r="F2490" s="267" t="str">
        <f ca="1">IF(ISERROR($V2490),"",OFFSET('Smelter Look-up'!$E$4,$V2490-4,0))</f>
        <v/>
      </c>
      <c r="G2490" s="267" t="str">
        <f ca="1">IF(C2490=$X$4,IF(ISERROR($V2490),"Enter smelter details","RMI"),IF(ISERROR($V2490),"",OFFSET('Smelter Look-up'!$F$4,$V2490-4,0)))</f>
        <v/>
      </c>
      <c r="H2490" s="271" t="str">
        <f ca="1">IF(ISERROR($V2490),"",OFFSET('Smelter Look-up'!$G$4,$V2490-4,0))</f>
        <v/>
      </c>
      <c r="I2490" s="272" t="str">
        <f ca="1">IF(ISERROR($V2490),"",OFFSET('Smelter Look-up'!$H$4,$V2490-4,0))</f>
        <v/>
      </c>
      <c r="J2490" s="273" t="str">
        <f ca="1">IF(ISERROR($V2490),"",OFFSET('Smelter Look-up'!$I$4,$V2490-4,0))</f>
        <v/>
      </c>
      <c r="K2490" s="207"/>
      <c r="L2490" s="207"/>
      <c r="M2490" s="207"/>
      <c r="N2490" s="207"/>
      <c r="O2490" s="207"/>
      <c r="P2490" s="269"/>
      <c r="Q2490" s="266"/>
      <c r="R2490" s="268" t="str">
        <f ca="1">IF(ISERROR($V2490),"",OFFSET('Smelter Look-up'!$C$4,$V2490-4,0)&amp;"")</f>
        <v/>
      </c>
      <c r="S2490" s="265" t="str">
        <f t="shared" ca="1" si="353"/>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ca="1">IF(AND(C2490="Smelter not listed",OR(LEN(D2490)=0,LEN(E2490)=0)),1,0)</f>
        <v>0</v>
      </c>
      <c r="AB2490" s="211" t="str">
        <f>B2490&amp;C2490</f>
        <v/>
      </c>
    </row>
    <row r="2493"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FC0182-B4E9-4B2E-98AD-AD62AB68E82E}"/>
    </customSheetView>
  </customSheetViews>
  <mergeCells count="3">
    <mergeCell ref="J2:O2"/>
    <mergeCell ref="B3:E3"/>
    <mergeCell ref="G3:I3"/>
  </mergeCells>
  <conditionalFormatting sqref="B5:B2490">
    <cfRule type="expression" dxfId="16" priority="1" stopIfTrue="1">
      <formula>IF(B5="",TRUE)</formula>
    </cfRule>
    <cfRule type="expression" dxfId="15" priority="2" stopIfTrue="1">
      <formula>IF(AND(COUNTIF(MetalSmelter,B5&amp;C5)=0,LEN(C5)&gt;0),TRUE,FALSE)</formula>
    </cfRule>
  </conditionalFormatting>
  <conditionalFormatting sqref="C5:C2490">
    <cfRule type="expression" dxfId="12" priority="9" stopIfTrue="1">
      <formula>IF(AND(B5&lt;&gt;"",C5=""),TRUE)</formula>
    </cfRule>
  </conditionalFormatting>
  <conditionalFormatting sqref="D5:D249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0 R5:R2490">
    <cfRule type="expression" dxfId="8" priority="7" stopIfTrue="1">
      <formula>IF(AND(E5="",$C5=$X$4),TRUE)</formula>
    </cfRule>
    <cfRule type="expression" dxfId="7" priority="8" stopIfTrue="1">
      <formula>IF(FIND("!",E5),TRUE)</formula>
    </cfRule>
  </conditionalFormatting>
  <conditionalFormatting sqref="F5:F2490">
    <cfRule type="expression" dxfId="6" priority="5" stopIfTrue="1">
      <formula>IF(AND(LEN($A5)&gt;0,$A5&lt;&gt;$F5),TRUE,FALSE)</formula>
    </cfRule>
  </conditionalFormatting>
  <conditionalFormatting sqref="G5:G2490">
    <cfRule type="expression" dxfId="5" priority="22"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57" activePane="bottomRight" state="frozen"/>
      <selection activeCell="A4" sqref="A4"/>
      <selection pane="topRight" activeCell="A4" sqref="A4"/>
      <selection pane="bottomLeft" activeCell="A4" sqref="A4"/>
      <selection pane="bottomRight" activeCell="D66" sqref="D66"/>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0" t="str">
        <f ca="1">OFFSET(L!$C$1,MATCH("Checker"&amp;ADDRESS(ROW(),COLUMN(),4),L!$A:$A,0)-1,SL,,)</f>
        <v>To ensure all required fields have been populated before submitting to your customers review form for any line items highlighted in red</v>
      </c>
      <c r="B1" s="390"/>
      <c r="C1" s="390"/>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Control Concepts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t="str">
        <f>Declaration!D10</f>
        <v>All products manufactured by Control Concepts Inc. U.S.A.</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Cory Watkins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cwatkins@ccipower.com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5" t="str">
        <f>Declaration!D17</f>
        <v>(952) 474-6200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Cory Watkins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cwatkins@ccipower.com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0">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0"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0"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0">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https://ccipower.com/how-contact-us/conflict-minerals-statement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List'!AB$5:AB$2490,"Tantalum?*")&gt;0),0,1)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List'!AB$5:AB$2490,"Tin?*")&gt;0),0,1)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List'!AB$5:AB$2490,"Gold?*")&gt;0),0,1)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List'!AB$5:AB$2490,"Tungsten?*")&gt;0),0,1)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8" customWidth="1"/>
    <col min="2" max="2" width="39.84375" style="261" customWidth="1"/>
    <col min="3" max="5" width="39.84375" style="258" customWidth="1"/>
    <col min="6" max="6" width="58.84375" style="258" customWidth="1"/>
    <col min="7" max="7" width="1.61328125" style="258" customWidth="1"/>
    <col min="8" max="8" width="9" style="258" customWidth="1"/>
    <col min="9" max="16384" width="8.84375" style="259"/>
  </cols>
  <sheetData>
    <row r="1" spans="1:8" s="20" customFormat="1" ht="35.15" customHeight="1" thickTop="1">
      <c r="A1" s="392" t="str">
        <f ca="1">OFFSET(L!$C$1,MATCH("Product List"&amp;ADDRESS(ROW(),COLUMN(),4),L!$A:$A,0)-1,SL,,)</f>
        <v>Completion required only if reporting level "Product (or List of Products)" selected on the 'Declaration' worksheet.</v>
      </c>
      <c r="B1" s="393"/>
      <c r="C1" s="393"/>
      <c r="D1" s="393"/>
      <c r="E1" s="393"/>
      <c r="F1" s="393"/>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1" t="s">
        <v>858</v>
      </c>
      <c r="C4" s="391"/>
      <c r="D4" s="391"/>
      <c r="E4" s="391"/>
      <c r="F4" s="391"/>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6"/>
      <c r="C6" s="95"/>
      <c r="D6" s="95"/>
      <c r="E6" s="95"/>
      <c r="F6" s="95"/>
      <c r="G6" s="257"/>
    </row>
    <row r="7" spans="1:8" ht="15">
      <c r="A7" s="126"/>
      <c r="B7" s="256"/>
      <c r="C7" s="95"/>
      <c r="D7" s="95"/>
      <c r="E7" s="95"/>
      <c r="F7" s="95"/>
      <c r="G7" s="257"/>
    </row>
    <row r="8" spans="1:8" ht="15">
      <c r="A8" s="126"/>
      <c r="B8" s="256"/>
      <c r="C8" s="95"/>
      <c r="D8" s="95"/>
      <c r="E8" s="95"/>
      <c r="F8" s="95"/>
      <c r="G8" s="257"/>
    </row>
    <row r="9" spans="1:8" ht="15">
      <c r="A9" s="126"/>
      <c r="B9" s="256"/>
      <c r="C9" s="95"/>
      <c r="D9" s="95"/>
      <c r="E9" s="95"/>
      <c r="F9" s="95"/>
      <c r="G9" s="257"/>
    </row>
    <row r="10" spans="1:8" ht="15">
      <c r="A10" s="126"/>
      <c r="B10" s="256"/>
      <c r="C10" s="95"/>
      <c r="D10" s="95"/>
      <c r="E10" s="95"/>
      <c r="F10" s="95"/>
      <c r="G10" s="257"/>
    </row>
    <row r="11" spans="1:8" ht="15">
      <c r="A11" s="126"/>
      <c r="B11" s="256"/>
      <c r="C11" s="95"/>
      <c r="D11" s="95"/>
      <c r="E11" s="95"/>
      <c r="F11" s="95"/>
      <c r="G11" s="257"/>
    </row>
    <row r="12" spans="1:8" ht="15">
      <c r="A12" s="126"/>
      <c r="B12" s="256"/>
      <c r="C12" s="95"/>
      <c r="D12" s="95"/>
      <c r="E12" s="95"/>
      <c r="F12" s="95"/>
      <c r="G12" s="257"/>
    </row>
    <row r="13" spans="1:8" ht="15">
      <c r="A13" s="126"/>
      <c r="B13" s="256"/>
      <c r="C13" s="95"/>
      <c r="D13" s="95"/>
      <c r="E13" s="95"/>
      <c r="F13" s="95"/>
      <c r="G13" s="257"/>
    </row>
    <row r="14" spans="1:8" ht="15">
      <c r="A14" s="126"/>
      <c r="B14" s="256"/>
      <c r="C14" s="95"/>
      <c r="D14" s="95"/>
      <c r="E14" s="95"/>
      <c r="F14" s="95"/>
      <c r="G14" s="257"/>
    </row>
    <row r="15" spans="1:8" ht="15">
      <c r="A15" s="126"/>
      <c r="B15" s="256"/>
      <c r="C15" s="95"/>
      <c r="D15" s="95"/>
      <c r="E15" s="95"/>
      <c r="F15" s="95"/>
      <c r="G15" s="257"/>
    </row>
    <row r="16" spans="1:8" ht="15">
      <c r="A16" s="126"/>
      <c r="B16" s="256"/>
      <c r="C16" s="95"/>
      <c r="D16" s="95"/>
      <c r="E16" s="95"/>
      <c r="F16" s="95"/>
      <c r="G16" s="257"/>
    </row>
    <row r="17" spans="1:7" ht="15">
      <c r="A17" s="126"/>
      <c r="B17" s="256"/>
      <c r="C17" s="95"/>
      <c r="D17" s="95"/>
      <c r="E17" s="95"/>
      <c r="F17" s="95"/>
      <c r="G17" s="257"/>
    </row>
    <row r="18" spans="1:7" ht="15">
      <c r="A18" s="126"/>
      <c r="B18" s="256"/>
      <c r="C18" s="95"/>
      <c r="D18" s="95"/>
      <c r="E18" s="95"/>
      <c r="F18" s="95"/>
      <c r="G18" s="257"/>
    </row>
    <row r="19" spans="1:7" ht="15">
      <c r="A19" s="126"/>
      <c r="B19" s="256"/>
      <c r="C19" s="95"/>
      <c r="D19" s="95"/>
      <c r="E19" s="95"/>
      <c r="F19" s="95"/>
      <c r="G19" s="257"/>
    </row>
    <row r="20" spans="1:7" ht="15">
      <c r="A20" s="126"/>
      <c r="B20" s="256"/>
      <c r="C20" s="95"/>
      <c r="D20" s="95"/>
      <c r="E20" s="95"/>
      <c r="F20" s="95"/>
      <c r="G20" s="257"/>
    </row>
    <row r="21" spans="1:7" ht="15">
      <c r="A21" s="126"/>
      <c r="B21" s="256"/>
      <c r="C21" s="95"/>
      <c r="D21" s="95"/>
      <c r="E21" s="95"/>
      <c r="F21" s="95"/>
      <c r="G21" s="257"/>
    </row>
    <row r="22" spans="1:7" ht="15">
      <c r="A22" s="126"/>
      <c r="B22" s="256"/>
      <c r="C22" s="95"/>
      <c r="D22" s="95"/>
      <c r="E22" s="95"/>
      <c r="F22" s="95"/>
      <c r="G22" s="257"/>
    </row>
    <row r="23" spans="1:7" ht="15">
      <c r="A23" s="126"/>
      <c r="B23" s="256"/>
      <c r="C23" s="95"/>
      <c r="D23" s="95"/>
      <c r="E23" s="95"/>
      <c r="F23" s="95"/>
      <c r="G23" s="257"/>
    </row>
    <row r="24" spans="1:7" ht="15">
      <c r="A24" s="126"/>
      <c r="B24" s="256"/>
      <c r="C24" s="95"/>
      <c r="D24" s="95"/>
      <c r="E24" s="95"/>
      <c r="F24" s="95"/>
      <c r="G24" s="257"/>
    </row>
    <row r="25" spans="1:7" ht="15">
      <c r="A25" s="126"/>
      <c r="B25" s="256"/>
      <c r="C25" s="95"/>
      <c r="D25" s="95"/>
      <c r="E25" s="95"/>
      <c r="F25" s="95"/>
      <c r="G25" s="257"/>
    </row>
    <row r="26" spans="1:7" ht="15">
      <c r="A26" s="126"/>
      <c r="B26" s="256"/>
      <c r="C26" s="95"/>
      <c r="D26" s="95"/>
      <c r="E26" s="95"/>
      <c r="F26" s="95"/>
      <c r="G26" s="257"/>
    </row>
    <row r="27" spans="1:7" ht="15">
      <c r="A27" s="126"/>
      <c r="B27" s="256"/>
      <c r="C27" s="95"/>
      <c r="D27" s="95"/>
      <c r="E27" s="95"/>
      <c r="F27" s="95"/>
      <c r="G27" s="257"/>
    </row>
    <row r="28" spans="1:7" ht="15">
      <c r="A28" s="126"/>
      <c r="B28" s="256"/>
      <c r="C28" s="95"/>
      <c r="D28" s="95"/>
      <c r="E28" s="95"/>
      <c r="F28" s="95"/>
      <c r="G28" s="257"/>
    </row>
    <row r="29" spans="1:7" ht="15">
      <c r="A29" s="126"/>
      <c r="B29" s="256"/>
      <c r="C29" s="95"/>
      <c r="D29" s="95"/>
      <c r="E29" s="95"/>
      <c r="F29" s="95"/>
      <c r="G29" s="257"/>
    </row>
    <row r="30" spans="1:7" ht="15">
      <c r="A30" s="126"/>
      <c r="B30" s="256"/>
      <c r="C30" s="95"/>
      <c r="D30" s="95"/>
      <c r="E30" s="95"/>
      <c r="F30" s="95"/>
      <c r="G30" s="257"/>
    </row>
    <row r="31" spans="1:7" ht="15">
      <c r="A31" s="126"/>
      <c r="B31" s="256"/>
      <c r="C31" s="95"/>
      <c r="D31" s="95"/>
      <c r="E31" s="95"/>
      <c r="F31" s="95"/>
      <c r="G31" s="257"/>
    </row>
    <row r="32" spans="1:7" ht="15">
      <c r="A32" s="126"/>
      <c r="B32" s="256"/>
      <c r="C32" s="95"/>
      <c r="D32" s="95"/>
      <c r="E32" s="95"/>
      <c r="F32" s="95"/>
      <c r="G32" s="257"/>
    </row>
    <row r="33" spans="1:7" ht="15">
      <c r="A33" s="126"/>
      <c r="B33" s="256"/>
      <c r="C33" s="95"/>
      <c r="D33" s="95"/>
      <c r="E33" s="95"/>
      <c r="F33" s="95"/>
      <c r="G33" s="257"/>
    </row>
    <row r="34" spans="1:7" ht="15">
      <c r="A34" s="126"/>
      <c r="B34" s="256"/>
      <c r="C34" s="95"/>
      <c r="D34" s="95"/>
      <c r="E34" s="95"/>
      <c r="F34" s="95"/>
      <c r="G34" s="257"/>
    </row>
    <row r="35" spans="1:7" ht="15">
      <c r="A35" s="126"/>
      <c r="B35" s="256"/>
      <c r="C35" s="95"/>
      <c r="D35" s="95"/>
      <c r="E35" s="95"/>
      <c r="F35" s="95"/>
      <c r="G35" s="257"/>
    </row>
    <row r="36" spans="1:7" ht="15">
      <c r="A36" s="126"/>
      <c r="B36" s="256"/>
      <c r="C36" s="95"/>
      <c r="D36" s="95"/>
      <c r="E36" s="95"/>
      <c r="F36" s="95"/>
      <c r="G36" s="257"/>
    </row>
    <row r="37" spans="1:7" ht="15">
      <c r="A37" s="126"/>
      <c r="B37" s="256"/>
      <c r="C37" s="95"/>
      <c r="D37" s="95"/>
      <c r="E37" s="95"/>
      <c r="F37" s="95"/>
      <c r="G37" s="257"/>
    </row>
    <row r="38" spans="1:7" ht="15">
      <c r="A38" s="126"/>
      <c r="B38" s="256"/>
      <c r="C38" s="95"/>
      <c r="D38" s="95"/>
      <c r="E38" s="95"/>
      <c r="F38" s="95"/>
      <c r="G38" s="257"/>
    </row>
    <row r="39" spans="1:7" ht="15">
      <c r="A39" s="126"/>
      <c r="B39" s="256"/>
      <c r="C39" s="95"/>
      <c r="D39" s="95"/>
      <c r="E39" s="95"/>
      <c r="F39" s="95"/>
      <c r="G39" s="257"/>
    </row>
    <row r="40" spans="1:7" ht="15">
      <c r="A40" s="126"/>
      <c r="B40" s="256"/>
      <c r="C40" s="95"/>
      <c r="D40" s="95"/>
      <c r="E40" s="95"/>
      <c r="F40" s="95"/>
      <c r="G40" s="257"/>
    </row>
    <row r="41" spans="1:7" ht="15">
      <c r="A41" s="126"/>
      <c r="B41" s="256"/>
      <c r="C41" s="95"/>
      <c r="D41" s="95"/>
      <c r="E41" s="95"/>
      <c r="F41" s="95"/>
      <c r="G41" s="257"/>
    </row>
    <row r="42" spans="1:7" ht="15">
      <c r="A42" s="126"/>
      <c r="B42" s="256"/>
      <c r="C42" s="95"/>
      <c r="D42" s="95"/>
      <c r="E42" s="95"/>
      <c r="F42" s="95"/>
      <c r="G42" s="257"/>
    </row>
    <row r="43" spans="1:7" ht="15">
      <c r="A43" s="126"/>
      <c r="B43" s="256"/>
      <c r="C43" s="95"/>
      <c r="D43" s="95"/>
      <c r="E43" s="95"/>
      <c r="F43" s="95"/>
      <c r="G43" s="257"/>
    </row>
    <row r="44" spans="1:7" ht="15">
      <c r="A44" s="126"/>
      <c r="B44" s="256"/>
      <c r="C44" s="95"/>
      <c r="D44" s="95"/>
      <c r="E44" s="95"/>
      <c r="F44" s="95"/>
      <c r="G44" s="257"/>
    </row>
    <row r="45" spans="1:7" ht="15">
      <c r="A45" s="126"/>
      <c r="B45" s="256"/>
      <c r="C45" s="95"/>
      <c r="D45" s="95"/>
      <c r="E45" s="95"/>
      <c r="F45" s="95"/>
      <c r="G45" s="257"/>
    </row>
    <row r="46" spans="1:7" ht="15">
      <c r="A46" s="126"/>
      <c r="B46" s="256"/>
      <c r="C46" s="95"/>
      <c r="D46" s="95"/>
      <c r="E46" s="95"/>
      <c r="F46" s="95"/>
      <c r="G46" s="257"/>
    </row>
    <row r="47" spans="1:7" ht="15">
      <c r="A47" s="126"/>
      <c r="B47" s="256"/>
      <c r="C47" s="95"/>
      <c r="D47" s="95"/>
      <c r="E47" s="95"/>
      <c r="F47" s="95"/>
      <c r="G47" s="257"/>
    </row>
    <row r="48" spans="1:7" ht="15">
      <c r="A48" s="126"/>
      <c r="B48" s="256"/>
      <c r="C48" s="95"/>
      <c r="D48" s="95"/>
      <c r="E48" s="95"/>
      <c r="F48" s="95"/>
      <c r="G48" s="257"/>
    </row>
    <row r="49" spans="1:7" ht="15">
      <c r="A49" s="126"/>
      <c r="B49" s="256"/>
      <c r="C49" s="95"/>
      <c r="D49" s="95"/>
      <c r="E49" s="95"/>
      <c r="F49" s="95"/>
      <c r="G49" s="257"/>
    </row>
    <row r="50" spans="1:7" ht="15">
      <c r="A50" s="126"/>
      <c r="B50" s="256"/>
      <c r="C50" s="95"/>
      <c r="D50" s="95"/>
      <c r="E50" s="95"/>
      <c r="F50" s="95"/>
      <c r="G50" s="257"/>
    </row>
    <row r="51" spans="1:7" ht="15">
      <c r="A51" s="126"/>
      <c r="B51" s="256"/>
      <c r="C51" s="95"/>
      <c r="D51" s="95"/>
      <c r="E51" s="95"/>
      <c r="F51" s="95"/>
      <c r="G51" s="257"/>
    </row>
    <row r="52" spans="1:7" ht="15">
      <c r="A52" s="126"/>
      <c r="B52" s="256"/>
      <c r="C52" s="95"/>
      <c r="D52" s="95"/>
      <c r="E52" s="95"/>
      <c r="F52" s="95"/>
      <c r="G52" s="257"/>
    </row>
    <row r="53" spans="1:7" ht="15">
      <c r="A53" s="126"/>
      <c r="B53" s="256"/>
      <c r="C53" s="95"/>
      <c r="D53" s="95"/>
      <c r="E53" s="95"/>
      <c r="F53" s="95"/>
      <c r="G53" s="257"/>
    </row>
    <row r="54" spans="1:7" ht="15">
      <c r="A54" s="126"/>
      <c r="B54" s="256"/>
      <c r="C54" s="95"/>
      <c r="D54" s="95"/>
      <c r="E54" s="95"/>
      <c r="F54" s="95"/>
      <c r="G54" s="257"/>
    </row>
    <row r="55" spans="1:7" ht="15">
      <c r="A55" s="126"/>
      <c r="B55" s="256"/>
      <c r="C55" s="95"/>
      <c r="D55" s="95"/>
      <c r="E55" s="95"/>
      <c r="F55" s="95"/>
      <c r="G55" s="257"/>
    </row>
    <row r="56" spans="1:7" ht="15">
      <c r="A56" s="126"/>
      <c r="B56" s="256"/>
      <c r="C56" s="95"/>
      <c r="D56" s="95"/>
      <c r="E56" s="95"/>
      <c r="F56" s="95"/>
      <c r="G56" s="257"/>
    </row>
    <row r="57" spans="1:7" ht="15">
      <c r="A57" s="126"/>
      <c r="B57" s="256"/>
      <c r="C57" s="95"/>
      <c r="D57" s="95"/>
      <c r="E57" s="95"/>
      <c r="F57" s="95"/>
      <c r="G57" s="257"/>
    </row>
    <row r="58" spans="1:7" ht="15">
      <c r="A58" s="126"/>
      <c r="B58" s="256"/>
      <c r="C58" s="95"/>
      <c r="D58" s="95"/>
      <c r="E58" s="95"/>
      <c r="F58" s="95"/>
      <c r="G58" s="257"/>
    </row>
    <row r="59" spans="1:7" ht="15">
      <c r="A59" s="126"/>
      <c r="B59" s="256"/>
      <c r="C59" s="95"/>
      <c r="D59" s="95"/>
      <c r="E59" s="95"/>
      <c r="F59" s="95"/>
      <c r="G59" s="257"/>
    </row>
    <row r="60" spans="1:7" ht="15">
      <c r="A60" s="126"/>
      <c r="B60" s="256"/>
      <c r="C60" s="95"/>
      <c r="D60" s="95"/>
      <c r="E60" s="95"/>
      <c r="F60" s="95"/>
      <c r="G60" s="257"/>
    </row>
    <row r="61" spans="1:7" ht="15">
      <c r="A61" s="126"/>
      <c r="B61" s="256"/>
      <c r="C61" s="95"/>
      <c r="D61" s="95"/>
      <c r="E61" s="95"/>
      <c r="F61" s="95"/>
      <c r="G61" s="257"/>
    </row>
    <row r="62" spans="1:7" ht="15">
      <c r="A62" s="126"/>
      <c r="B62" s="256"/>
      <c r="C62" s="95"/>
      <c r="D62" s="95"/>
      <c r="E62" s="95"/>
      <c r="F62" s="95"/>
      <c r="G62" s="257"/>
    </row>
    <row r="63" spans="1:7" ht="15">
      <c r="A63" s="126"/>
      <c r="B63" s="256"/>
      <c r="C63" s="95"/>
      <c r="D63" s="95"/>
      <c r="E63" s="95"/>
      <c r="F63" s="95"/>
      <c r="G63" s="257"/>
    </row>
    <row r="64" spans="1:7" ht="15">
      <c r="A64" s="126"/>
      <c r="B64" s="256"/>
      <c r="C64" s="95"/>
      <c r="D64" s="95"/>
      <c r="E64" s="95"/>
      <c r="F64" s="95"/>
      <c r="G64" s="257"/>
    </row>
    <row r="65" spans="1:7" ht="15">
      <c r="A65" s="126"/>
      <c r="B65" s="256"/>
      <c r="C65" s="95"/>
      <c r="D65" s="95"/>
      <c r="E65" s="95"/>
      <c r="F65" s="95"/>
      <c r="G65" s="257"/>
    </row>
    <row r="66" spans="1:7" ht="15">
      <c r="A66" s="126"/>
      <c r="B66" s="256"/>
      <c r="C66" s="95"/>
      <c r="D66" s="95"/>
      <c r="E66" s="95"/>
      <c r="F66" s="95"/>
      <c r="G66" s="257"/>
    </row>
    <row r="67" spans="1:7" ht="15">
      <c r="A67" s="126"/>
      <c r="B67" s="256"/>
      <c r="C67" s="95"/>
      <c r="D67" s="95"/>
      <c r="E67" s="95"/>
      <c r="F67" s="95"/>
      <c r="G67" s="257"/>
    </row>
    <row r="68" spans="1:7" ht="15">
      <c r="A68" s="126"/>
      <c r="B68" s="256"/>
      <c r="C68" s="95"/>
      <c r="D68" s="95"/>
      <c r="E68" s="95"/>
      <c r="F68" s="95"/>
      <c r="G68" s="257"/>
    </row>
    <row r="69" spans="1:7" ht="15">
      <c r="A69" s="126"/>
      <c r="B69" s="256"/>
      <c r="C69" s="95"/>
      <c r="D69" s="95"/>
      <c r="E69" s="95"/>
      <c r="F69" s="95"/>
      <c r="G69" s="257"/>
    </row>
    <row r="70" spans="1:7" ht="15">
      <c r="A70" s="126"/>
      <c r="B70" s="256"/>
      <c r="C70" s="95"/>
      <c r="D70" s="95"/>
      <c r="E70" s="95"/>
      <c r="F70" s="95"/>
      <c r="G70" s="257"/>
    </row>
    <row r="71" spans="1:7" ht="15">
      <c r="A71" s="126"/>
      <c r="B71" s="256"/>
      <c r="C71" s="95"/>
      <c r="D71" s="95"/>
      <c r="E71" s="95"/>
      <c r="F71" s="95"/>
      <c r="G71" s="257"/>
    </row>
    <row r="72" spans="1:7" ht="15">
      <c r="A72" s="126"/>
      <c r="B72" s="256"/>
      <c r="C72" s="95"/>
      <c r="D72" s="95"/>
      <c r="E72" s="95"/>
      <c r="F72" s="95"/>
      <c r="G72" s="257"/>
    </row>
    <row r="73" spans="1:7" ht="15">
      <c r="A73" s="126"/>
      <c r="B73" s="256"/>
      <c r="C73" s="95"/>
      <c r="D73" s="95"/>
      <c r="E73" s="95"/>
      <c r="F73" s="95"/>
      <c r="G73" s="257"/>
    </row>
    <row r="74" spans="1:7" ht="15">
      <c r="A74" s="126"/>
      <c r="B74" s="256"/>
      <c r="C74" s="95"/>
      <c r="D74" s="95"/>
      <c r="E74" s="95"/>
      <c r="F74" s="95"/>
      <c r="G74" s="257"/>
    </row>
    <row r="75" spans="1:7" ht="15">
      <c r="A75" s="126"/>
      <c r="B75" s="256"/>
      <c r="C75" s="95"/>
      <c r="D75" s="95"/>
      <c r="E75" s="95"/>
      <c r="F75" s="95"/>
      <c r="G75" s="257"/>
    </row>
    <row r="76" spans="1:7" ht="15">
      <c r="A76" s="126"/>
      <c r="B76" s="256"/>
      <c r="C76" s="95"/>
      <c r="D76" s="95"/>
      <c r="E76" s="95"/>
      <c r="F76" s="95"/>
      <c r="G76" s="257"/>
    </row>
    <row r="77" spans="1:7" ht="15">
      <c r="A77" s="126"/>
      <c r="B77" s="256"/>
      <c r="C77" s="95"/>
      <c r="D77" s="95"/>
      <c r="E77" s="95"/>
      <c r="F77" s="95"/>
      <c r="G77" s="257"/>
    </row>
    <row r="78" spans="1:7" ht="15">
      <c r="A78" s="126"/>
      <c r="B78" s="256"/>
      <c r="C78" s="95"/>
      <c r="D78" s="95"/>
      <c r="E78" s="95"/>
      <c r="F78" s="95"/>
      <c r="G78" s="257"/>
    </row>
    <row r="79" spans="1:7" ht="15">
      <c r="A79" s="126"/>
      <c r="B79" s="256"/>
      <c r="C79" s="95"/>
      <c r="D79" s="95"/>
      <c r="E79" s="95"/>
      <c r="F79" s="95"/>
      <c r="G79" s="257"/>
    </row>
    <row r="80" spans="1:7" ht="15">
      <c r="A80" s="126"/>
      <c r="B80" s="256"/>
      <c r="C80" s="95"/>
      <c r="D80" s="95"/>
      <c r="E80" s="95"/>
      <c r="F80" s="95"/>
      <c r="G80" s="257"/>
    </row>
    <row r="81" spans="1:7" ht="15">
      <c r="A81" s="126"/>
      <c r="B81" s="256"/>
      <c r="C81" s="95"/>
      <c r="D81" s="95"/>
      <c r="E81" s="95"/>
      <c r="F81" s="95"/>
      <c r="G81" s="257"/>
    </row>
    <row r="82" spans="1:7" ht="15">
      <c r="A82" s="126"/>
      <c r="B82" s="256"/>
      <c r="C82" s="95"/>
      <c r="D82" s="95"/>
      <c r="E82" s="95"/>
      <c r="F82" s="95"/>
      <c r="G82" s="257"/>
    </row>
    <row r="83" spans="1:7" ht="15">
      <c r="A83" s="126"/>
      <c r="B83" s="256"/>
      <c r="C83" s="95"/>
      <c r="D83" s="95"/>
      <c r="E83" s="95"/>
      <c r="F83" s="95"/>
      <c r="G83" s="257"/>
    </row>
    <row r="84" spans="1:7" ht="15">
      <c r="A84" s="126"/>
      <c r="B84" s="256"/>
      <c r="C84" s="95"/>
      <c r="D84" s="95"/>
      <c r="E84" s="95"/>
      <c r="F84" s="95"/>
      <c r="G84" s="257"/>
    </row>
    <row r="85" spans="1:7" ht="15">
      <c r="A85" s="126"/>
      <c r="B85" s="256"/>
      <c r="C85" s="95"/>
      <c r="D85" s="95"/>
      <c r="E85" s="95"/>
      <c r="F85" s="95"/>
      <c r="G85" s="257"/>
    </row>
    <row r="86" spans="1:7" ht="15">
      <c r="A86" s="126"/>
      <c r="B86" s="256"/>
      <c r="C86" s="95"/>
      <c r="D86" s="95"/>
      <c r="E86" s="95"/>
      <c r="F86" s="95"/>
      <c r="G86" s="257"/>
    </row>
    <row r="87" spans="1:7" ht="15">
      <c r="A87" s="126"/>
      <c r="B87" s="256"/>
      <c r="C87" s="95"/>
      <c r="D87" s="95"/>
      <c r="E87" s="95"/>
      <c r="F87" s="95"/>
      <c r="G87" s="257"/>
    </row>
    <row r="88" spans="1:7" ht="15">
      <c r="A88" s="126"/>
      <c r="B88" s="256"/>
      <c r="C88" s="95"/>
      <c r="D88" s="95"/>
      <c r="E88" s="95"/>
      <c r="F88" s="95"/>
      <c r="G88" s="257"/>
    </row>
    <row r="89" spans="1:7" ht="15">
      <c r="A89" s="126"/>
      <c r="B89" s="256"/>
      <c r="C89" s="95"/>
      <c r="D89" s="95"/>
      <c r="E89" s="95"/>
      <c r="F89" s="95"/>
      <c r="G89" s="257"/>
    </row>
    <row r="90" spans="1:7" ht="15">
      <c r="A90" s="126"/>
      <c r="B90" s="256"/>
      <c r="C90" s="95"/>
      <c r="D90" s="95"/>
      <c r="E90" s="95"/>
      <c r="F90" s="95"/>
      <c r="G90" s="257"/>
    </row>
    <row r="91" spans="1:7" ht="15">
      <c r="A91" s="126"/>
      <c r="B91" s="256"/>
      <c r="C91" s="95"/>
      <c r="D91" s="95"/>
      <c r="E91" s="95"/>
      <c r="F91" s="95"/>
      <c r="G91" s="257"/>
    </row>
    <row r="92" spans="1:7" ht="15">
      <c r="A92" s="126"/>
      <c r="B92" s="256"/>
      <c r="C92" s="95"/>
      <c r="D92" s="95"/>
      <c r="E92" s="95"/>
      <c r="F92" s="95"/>
      <c r="G92" s="257"/>
    </row>
    <row r="93" spans="1:7" ht="15">
      <c r="A93" s="126"/>
      <c r="B93" s="256"/>
      <c r="C93" s="95"/>
      <c r="D93" s="95"/>
      <c r="E93" s="95"/>
      <c r="F93" s="95"/>
      <c r="G93" s="257"/>
    </row>
    <row r="94" spans="1:7" ht="15">
      <c r="A94" s="126"/>
      <c r="B94" s="256"/>
      <c r="C94" s="95"/>
      <c r="D94" s="95"/>
      <c r="E94" s="95"/>
      <c r="F94" s="95"/>
      <c r="G94" s="257"/>
    </row>
    <row r="95" spans="1:7" ht="15">
      <c r="A95" s="126"/>
      <c r="B95" s="256"/>
      <c r="C95" s="95"/>
      <c r="D95" s="95"/>
      <c r="E95" s="95"/>
      <c r="F95" s="95"/>
      <c r="G95" s="257"/>
    </row>
    <row r="96" spans="1:7" ht="15">
      <c r="A96" s="126"/>
      <c r="B96" s="256"/>
      <c r="C96" s="95"/>
      <c r="D96" s="95"/>
      <c r="E96" s="95"/>
      <c r="F96" s="95"/>
      <c r="G96" s="257"/>
    </row>
    <row r="97" spans="1:7" ht="15">
      <c r="A97" s="126"/>
      <c r="B97" s="256"/>
      <c r="C97" s="95"/>
      <c r="D97" s="95"/>
      <c r="E97" s="95"/>
      <c r="F97" s="95"/>
      <c r="G97" s="257"/>
    </row>
    <row r="98" spans="1:7" ht="15">
      <c r="A98" s="126"/>
      <c r="B98" s="256"/>
      <c r="C98" s="95"/>
      <c r="D98" s="95"/>
      <c r="E98" s="95"/>
      <c r="F98" s="95"/>
      <c r="G98" s="257"/>
    </row>
    <row r="99" spans="1:7" ht="15">
      <c r="A99" s="126"/>
      <c r="B99" s="256"/>
      <c r="C99" s="95"/>
      <c r="D99" s="95"/>
      <c r="E99" s="95"/>
      <c r="F99" s="95"/>
      <c r="G99" s="257"/>
    </row>
    <row r="100" spans="1:7" ht="15">
      <c r="A100" s="126"/>
      <c r="B100" s="256"/>
      <c r="C100" s="95"/>
      <c r="D100" s="95"/>
      <c r="E100" s="95"/>
      <c r="F100" s="95"/>
      <c r="G100" s="257"/>
    </row>
    <row r="101" spans="1:7" ht="15">
      <c r="A101" s="126"/>
      <c r="B101" s="256"/>
      <c r="C101" s="95"/>
      <c r="D101" s="95"/>
      <c r="E101" s="95"/>
      <c r="F101" s="95"/>
      <c r="G101" s="257"/>
    </row>
    <row r="102" spans="1:7" ht="15">
      <c r="A102" s="126"/>
      <c r="B102" s="256"/>
      <c r="C102" s="95"/>
      <c r="D102" s="95"/>
      <c r="E102" s="95"/>
      <c r="F102" s="95"/>
      <c r="G102" s="257"/>
    </row>
    <row r="103" spans="1:7" ht="15">
      <c r="A103" s="126"/>
      <c r="B103" s="256"/>
      <c r="C103" s="95"/>
      <c r="D103" s="95"/>
      <c r="E103" s="95"/>
      <c r="F103" s="95"/>
      <c r="G103" s="257"/>
    </row>
    <row r="104" spans="1:7" ht="15">
      <c r="A104" s="126"/>
      <c r="B104" s="256"/>
      <c r="C104" s="95"/>
      <c r="D104" s="95"/>
      <c r="E104" s="95"/>
      <c r="F104" s="95"/>
      <c r="G104" s="257"/>
    </row>
    <row r="105" spans="1:7" ht="15">
      <c r="A105" s="126"/>
      <c r="B105" s="256"/>
      <c r="C105" s="95"/>
      <c r="D105" s="95"/>
      <c r="E105" s="95"/>
      <c r="F105" s="95"/>
      <c r="G105" s="257"/>
    </row>
    <row r="106" spans="1:7" ht="15">
      <c r="A106" s="126"/>
      <c r="B106" s="256"/>
      <c r="C106" s="95"/>
      <c r="D106" s="95"/>
      <c r="E106" s="95"/>
      <c r="F106" s="95"/>
      <c r="G106" s="257"/>
    </row>
    <row r="107" spans="1:7" ht="15">
      <c r="A107" s="126"/>
      <c r="B107" s="256"/>
      <c r="C107" s="95"/>
      <c r="D107" s="95"/>
      <c r="E107" s="95"/>
      <c r="F107" s="95"/>
      <c r="G107" s="257"/>
    </row>
    <row r="108" spans="1:7" ht="15">
      <c r="A108" s="126"/>
      <c r="B108" s="256"/>
      <c r="C108" s="95"/>
      <c r="D108" s="95"/>
      <c r="E108" s="95"/>
      <c r="F108" s="95"/>
      <c r="G108" s="257"/>
    </row>
    <row r="109" spans="1:7" ht="15">
      <c r="A109" s="126"/>
      <c r="B109" s="256"/>
      <c r="C109" s="95"/>
      <c r="D109" s="95"/>
      <c r="E109" s="95"/>
      <c r="F109" s="95"/>
      <c r="G109" s="257"/>
    </row>
    <row r="110" spans="1:7" ht="15">
      <c r="A110" s="126"/>
      <c r="B110" s="256"/>
      <c r="C110" s="95"/>
      <c r="D110" s="95"/>
      <c r="E110" s="95"/>
      <c r="F110" s="95"/>
      <c r="G110" s="257"/>
    </row>
    <row r="111" spans="1:7" ht="15">
      <c r="A111" s="126"/>
      <c r="B111" s="256"/>
      <c r="C111" s="95"/>
      <c r="D111" s="95"/>
      <c r="E111" s="95"/>
      <c r="F111" s="95"/>
      <c r="G111" s="257"/>
    </row>
    <row r="112" spans="1:7" ht="15">
      <c r="A112" s="126"/>
      <c r="B112" s="256"/>
      <c r="C112" s="95"/>
      <c r="D112" s="95"/>
      <c r="E112" s="95"/>
      <c r="F112" s="95"/>
      <c r="G112" s="257"/>
    </row>
    <row r="113" spans="1:7" ht="15">
      <c r="A113" s="126"/>
      <c r="B113" s="256"/>
      <c r="C113" s="95"/>
      <c r="D113" s="95"/>
      <c r="E113" s="95"/>
      <c r="F113" s="95"/>
      <c r="G113" s="257"/>
    </row>
    <row r="114" spans="1:7" ht="15">
      <c r="A114" s="126"/>
      <c r="B114" s="256"/>
      <c r="C114" s="95"/>
      <c r="D114" s="95"/>
      <c r="E114" s="95"/>
      <c r="F114" s="95"/>
      <c r="G114" s="257"/>
    </row>
    <row r="115" spans="1:7" ht="15">
      <c r="A115" s="126"/>
      <c r="B115" s="256"/>
      <c r="C115" s="95"/>
      <c r="D115" s="95"/>
      <c r="E115" s="95"/>
      <c r="F115" s="95"/>
      <c r="G115" s="257"/>
    </row>
    <row r="116" spans="1:7" ht="15">
      <c r="A116" s="126"/>
      <c r="B116" s="256"/>
      <c r="C116" s="95"/>
      <c r="D116" s="95"/>
      <c r="E116" s="95"/>
      <c r="F116" s="95"/>
      <c r="G116" s="257"/>
    </row>
    <row r="117" spans="1:7" ht="15">
      <c r="A117" s="126"/>
      <c r="B117" s="256"/>
      <c r="C117" s="95"/>
      <c r="D117" s="95"/>
      <c r="E117" s="95"/>
      <c r="F117" s="95"/>
      <c r="G117" s="257"/>
    </row>
    <row r="118" spans="1:7" ht="15">
      <c r="A118" s="126"/>
      <c r="B118" s="256"/>
      <c r="C118" s="95"/>
      <c r="D118" s="95"/>
      <c r="E118" s="95"/>
      <c r="F118" s="95"/>
      <c r="G118" s="257"/>
    </row>
    <row r="119" spans="1:7" ht="15">
      <c r="A119" s="126"/>
      <c r="B119" s="256"/>
      <c r="C119" s="95"/>
      <c r="D119" s="95"/>
      <c r="E119" s="95"/>
      <c r="F119" s="95"/>
      <c r="G119" s="257"/>
    </row>
    <row r="120" spans="1:7" ht="15">
      <c r="A120" s="126"/>
      <c r="B120" s="256"/>
      <c r="C120" s="95"/>
      <c r="D120" s="95"/>
      <c r="E120" s="95"/>
      <c r="F120" s="95"/>
      <c r="G120" s="257"/>
    </row>
    <row r="121" spans="1:7" ht="15">
      <c r="A121" s="126"/>
      <c r="B121" s="256"/>
      <c r="C121" s="95"/>
      <c r="D121" s="95"/>
      <c r="E121" s="95"/>
      <c r="F121" s="95"/>
      <c r="G121" s="257"/>
    </row>
    <row r="122" spans="1:7" ht="15">
      <c r="A122" s="126"/>
      <c r="B122" s="256"/>
      <c r="C122" s="95"/>
      <c r="D122" s="95"/>
      <c r="E122" s="95"/>
      <c r="F122" s="95"/>
      <c r="G122" s="257"/>
    </row>
    <row r="123" spans="1:7" ht="15">
      <c r="A123" s="126"/>
      <c r="B123" s="256"/>
      <c r="C123" s="95"/>
      <c r="D123" s="95"/>
      <c r="E123" s="95"/>
      <c r="F123" s="95"/>
      <c r="G123" s="257"/>
    </row>
    <row r="124" spans="1:7" ht="15">
      <c r="A124" s="126"/>
      <c r="B124" s="256"/>
      <c r="C124" s="95"/>
      <c r="D124" s="95"/>
      <c r="E124" s="95"/>
      <c r="F124" s="95"/>
      <c r="G124" s="257"/>
    </row>
    <row r="125" spans="1:7" ht="15">
      <c r="A125" s="126"/>
      <c r="B125" s="256"/>
      <c r="C125" s="95"/>
      <c r="D125" s="95"/>
      <c r="E125" s="95"/>
      <c r="F125" s="95"/>
      <c r="G125" s="257"/>
    </row>
    <row r="126" spans="1:7" ht="15">
      <c r="A126" s="126"/>
      <c r="B126" s="256"/>
      <c r="C126" s="95"/>
      <c r="D126" s="95"/>
      <c r="E126" s="95"/>
      <c r="F126" s="95"/>
      <c r="G126" s="257"/>
    </row>
    <row r="127" spans="1:7" ht="15">
      <c r="A127" s="126"/>
      <c r="B127" s="256"/>
      <c r="C127" s="95"/>
      <c r="D127" s="95"/>
      <c r="E127" s="95"/>
      <c r="F127" s="95"/>
      <c r="G127" s="257"/>
    </row>
    <row r="128" spans="1:7" ht="15">
      <c r="A128" s="126"/>
      <c r="B128" s="256"/>
      <c r="C128" s="95"/>
      <c r="D128" s="95"/>
      <c r="E128" s="95"/>
      <c r="F128" s="95"/>
      <c r="G128" s="257"/>
    </row>
    <row r="129" spans="1:7" ht="15">
      <c r="A129" s="126"/>
      <c r="B129" s="256"/>
      <c r="C129" s="95"/>
      <c r="D129" s="95"/>
      <c r="E129" s="95"/>
      <c r="F129" s="95"/>
      <c r="G129" s="257"/>
    </row>
    <row r="130" spans="1:7" ht="15">
      <c r="A130" s="126"/>
      <c r="B130" s="256"/>
      <c r="C130" s="95"/>
      <c r="D130" s="95"/>
      <c r="E130" s="95"/>
      <c r="F130" s="95"/>
      <c r="G130" s="257"/>
    </row>
    <row r="131" spans="1:7" ht="15">
      <c r="A131" s="126"/>
      <c r="B131" s="256"/>
      <c r="C131" s="95"/>
      <c r="D131" s="95"/>
      <c r="E131" s="95"/>
      <c r="F131" s="95"/>
      <c r="G131" s="257"/>
    </row>
    <row r="132" spans="1:7" ht="15">
      <c r="A132" s="126"/>
      <c r="B132" s="256"/>
      <c r="C132" s="95"/>
      <c r="D132" s="95"/>
      <c r="E132" s="95"/>
      <c r="F132" s="95"/>
      <c r="G132" s="257"/>
    </row>
    <row r="133" spans="1:7" ht="15">
      <c r="A133" s="126"/>
      <c r="B133" s="256"/>
      <c r="C133" s="95"/>
      <c r="D133" s="95"/>
      <c r="E133" s="95"/>
      <c r="F133" s="95"/>
      <c r="G133" s="257"/>
    </row>
    <row r="134" spans="1:7" ht="15">
      <c r="A134" s="126"/>
      <c r="B134" s="256"/>
      <c r="C134" s="95"/>
      <c r="D134" s="95"/>
      <c r="E134" s="95"/>
      <c r="F134" s="95"/>
      <c r="G134" s="257"/>
    </row>
    <row r="135" spans="1:7" ht="15">
      <c r="A135" s="126"/>
      <c r="B135" s="256"/>
      <c r="C135" s="95"/>
      <c r="D135" s="95"/>
      <c r="E135" s="95"/>
      <c r="F135" s="95"/>
      <c r="G135" s="257"/>
    </row>
    <row r="136" spans="1:7" ht="15">
      <c r="A136" s="126"/>
      <c r="B136" s="256"/>
      <c r="C136" s="95"/>
      <c r="D136" s="95"/>
      <c r="E136" s="95"/>
      <c r="F136" s="95"/>
      <c r="G136" s="257"/>
    </row>
    <row r="137" spans="1:7" ht="15">
      <c r="A137" s="126"/>
      <c r="B137" s="256"/>
      <c r="C137" s="95"/>
      <c r="D137" s="95"/>
      <c r="E137" s="95"/>
      <c r="F137" s="95"/>
      <c r="G137" s="257"/>
    </row>
    <row r="138" spans="1:7" ht="15">
      <c r="A138" s="126"/>
      <c r="B138" s="256"/>
      <c r="C138" s="95"/>
      <c r="D138" s="95"/>
      <c r="E138" s="95"/>
      <c r="F138" s="95"/>
      <c r="G138" s="257"/>
    </row>
    <row r="139" spans="1:7" ht="15">
      <c r="A139" s="126"/>
      <c r="B139" s="256"/>
      <c r="C139" s="95"/>
      <c r="D139" s="95"/>
      <c r="E139" s="95"/>
      <c r="F139" s="95"/>
      <c r="G139" s="257"/>
    </row>
    <row r="140" spans="1:7" ht="15">
      <c r="A140" s="126"/>
      <c r="B140" s="256"/>
      <c r="C140" s="95"/>
      <c r="D140" s="95"/>
      <c r="E140" s="95"/>
      <c r="F140" s="95"/>
      <c r="G140" s="257"/>
    </row>
    <row r="141" spans="1:7" ht="15">
      <c r="A141" s="126"/>
      <c r="B141" s="256"/>
      <c r="C141" s="95"/>
      <c r="D141" s="95"/>
      <c r="E141" s="95"/>
      <c r="F141" s="95"/>
      <c r="G141" s="257"/>
    </row>
    <row r="142" spans="1:7" ht="15">
      <c r="A142" s="126"/>
      <c r="B142" s="256"/>
      <c r="C142" s="95"/>
      <c r="D142" s="95"/>
      <c r="E142" s="95"/>
      <c r="F142" s="95"/>
      <c r="G142" s="257"/>
    </row>
    <row r="143" spans="1:7" ht="15">
      <c r="A143" s="126"/>
      <c r="B143" s="256"/>
      <c r="C143" s="95"/>
      <c r="D143" s="95"/>
      <c r="E143" s="95"/>
      <c r="F143" s="95"/>
      <c r="G143" s="257"/>
    </row>
    <row r="144" spans="1:7" ht="15">
      <c r="A144" s="126"/>
      <c r="B144" s="256"/>
      <c r="C144" s="95"/>
      <c r="D144" s="95"/>
      <c r="E144" s="95"/>
      <c r="F144" s="95"/>
      <c r="G144" s="257"/>
    </row>
    <row r="145" spans="1:7" ht="15">
      <c r="A145" s="126"/>
      <c r="B145" s="256"/>
      <c r="C145" s="95"/>
      <c r="D145" s="95"/>
      <c r="E145" s="95"/>
      <c r="F145" s="95"/>
      <c r="G145" s="257"/>
    </row>
    <row r="146" spans="1:7" ht="15">
      <c r="A146" s="126"/>
      <c r="B146" s="256"/>
      <c r="C146" s="95"/>
      <c r="D146" s="95"/>
      <c r="E146" s="95"/>
      <c r="F146" s="95"/>
      <c r="G146" s="257"/>
    </row>
    <row r="147" spans="1:7" ht="15">
      <c r="A147" s="126"/>
      <c r="B147" s="256"/>
      <c r="C147" s="95"/>
      <c r="D147" s="95"/>
      <c r="E147" s="95"/>
      <c r="F147" s="95"/>
      <c r="G147" s="257"/>
    </row>
    <row r="148" spans="1:7" ht="15">
      <c r="A148" s="126"/>
      <c r="B148" s="256"/>
      <c r="C148" s="95"/>
      <c r="D148" s="95"/>
      <c r="E148" s="95"/>
      <c r="F148" s="95"/>
      <c r="G148" s="257"/>
    </row>
    <row r="149" spans="1:7" ht="15">
      <c r="A149" s="126"/>
      <c r="B149" s="256"/>
      <c r="C149" s="95"/>
      <c r="D149" s="95"/>
      <c r="E149" s="95"/>
      <c r="F149" s="95"/>
      <c r="G149" s="257"/>
    </row>
    <row r="150" spans="1:7" ht="15">
      <c r="A150" s="126"/>
      <c r="B150" s="256"/>
      <c r="C150" s="95"/>
      <c r="D150" s="95"/>
      <c r="E150" s="95"/>
      <c r="F150" s="95"/>
      <c r="G150" s="257"/>
    </row>
    <row r="151" spans="1:7" ht="15">
      <c r="A151" s="126"/>
      <c r="B151" s="256"/>
      <c r="C151" s="95"/>
      <c r="D151" s="95"/>
      <c r="E151" s="95"/>
      <c r="F151" s="95"/>
      <c r="G151" s="257"/>
    </row>
    <row r="152" spans="1:7" ht="15">
      <c r="A152" s="126"/>
      <c r="B152" s="256"/>
      <c r="C152" s="95"/>
      <c r="D152" s="95"/>
      <c r="E152" s="95"/>
      <c r="F152" s="95"/>
      <c r="G152" s="257"/>
    </row>
    <row r="153" spans="1:7" ht="15">
      <c r="A153" s="126"/>
      <c r="B153" s="256"/>
      <c r="C153" s="95"/>
      <c r="D153" s="95"/>
      <c r="E153" s="95"/>
      <c r="F153" s="95"/>
      <c r="G153" s="257"/>
    </row>
    <row r="154" spans="1:7" ht="15">
      <c r="A154" s="126"/>
      <c r="B154" s="256"/>
      <c r="C154" s="95"/>
      <c r="D154" s="95"/>
      <c r="E154" s="95"/>
      <c r="F154" s="95"/>
      <c r="G154" s="257"/>
    </row>
    <row r="155" spans="1:7" ht="15">
      <c r="A155" s="126"/>
      <c r="B155" s="256"/>
      <c r="C155" s="95"/>
      <c r="D155" s="95"/>
      <c r="E155" s="95"/>
      <c r="F155" s="95"/>
      <c r="G155" s="257"/>
    </row>
    <row r="156" spans="1:7" ht="15">
      <c r="A156" s="126"/>
      <c r="B156" s="256"/>
      <c r="C156" s="95"/>
      <c r="D156" s="95"/>
      <c r="E156" s="95"/>
      <c r="F156" s="95"/>
      <c r="G156" s="257"/>
    </row>
    <row r="157" spans="1:7" ht="15">
      <c r="A157" s="126"/>
      <c r="B157" s="256"/>
      <c r="C157" s="95"/>
      <c r="D157" s="95"/>
      <c r="E157" s="95"/>
      <c r="F157" s="95"/>
      <c r="G157" s="257"/>
    </row>
    <row r="158" spans="1:7" ht="15">
      <c r="A158" s="126"/>
      <c r="B158" s="256"/>
      <c r="C158" s="95"/>
      <c r="D158" s="95"/>
      <c r="E158" s="95"/>
      <c r="F158" s="95"/>
      <c r="G158" s="257"/>
    </row>
    <row r="159" spans="1:7" ht="15">
      <c r="A159" s="126"/>
      <c r="B159" s="256"/>
      <c r="C159" s="95"/>
      <c r="D159" s="95"/>
      <c r="E159" s="95"/>
      <c r="F159" s="95"/>
      <c r="G159" s="257"/>
    </row>
    <row r="160" spans="1:7" ht="15">
      <c r="A160" s="126"/>
      <c r="B160" s="256"/>
      <c r="C160" s="95"/>
      <c r="D160" s="95"/>
      <c r="E160" s="95"/>
      <c r="F160" s="95"/>
      <c r="G160" s="257"/>
    </row>
    <row r="161" spans="1:7" ht="15">
      <c r="A161" s="126"/>
      <c r="B161" s="256"/>
      <c r="C161" s="95"/>
      <c r="D161" s="95"/>
      <c r="E161" s="95"/>
      <c r="F161" s="95"/>
      <c r="G161" s="257"/>
    </row>
    <row r="162" spans="1:7" ht="15">
      <c r="A162" s="126"/>
      <c r="B162" s="256"/>
      <c r="C162" s="95"/>
      <c r="D162" s="95"/>
      <c r="E162" s="95"/>
      <c r="F162" s="95"/>
      <c r="G162" s="257"/>
    </row>
    <row r="163" spans="1:7" ht="15">
      <c r="A163" s="126"/>
      <c r="B163" s="256"/>
      <c r="C163" s="95"/>
      <c r="D163" s="95"/>
      <c r="E163" s="95"/>
      <c r="F163" s="95"/>
      <c r="G163" s="257"/>
    </row>
    <row r="164" spans="1:7" ht="15">
      <c r="A164" s="126"/>
      <c r="B164" s="256"/>
      <c r="C164" s="95"/>
      <c r="D164" s="95"/>
      <c r="E164" s="95"/>
      <c r="F164" s="95"/>
      <c r="G164" s="257"/>
    </row>
    <row r="165" spans="1:7" ht="15">
      <c r="A165" s="126"/>
      <c r="B165" s="256"/>
      <c r="C165" s="95"/>
      <c r="D165" s="95"/>
      <c r="E165" s="95"/>
      <c r="F165" s="95"/>
      <c r="G165" s="257"/>
    </row>
    <row r="166" spans="1:7" ht="15">
      <c r="A166" s="126"/>
      <c r="B166" s="256"/>
      <c r="C166" s="95"/>
      <c r="D166" s="95"/>
      <c r="E166" s="95"/>
      <c r="F166" s="95"/>
      <c r="G166" s="257"/>
    </row>
    <row r="167" spans="1:7" ht="15">
      <c r="A167" s="126"/>
      <c r="B167" s="256"/>
      <c r="C167" s="95"/>
      <c r="D167" s="95"/>
      <c r="E167" s="95"/>
      <c r="F167" s="95"/>
      <c r="G167" s="257"/>
    </row>
    <row r="168" spans="1:7" ht="15">
      <c r="A168" s="126"/>
      <c r="B168" s="256"/>
      <c r="C168" s="95"/>
      <c r="D168" s="95"/>
      <c r="E168" s="95"/>
      <c r="F168" s="95"/>
      <c r="G168" s="257"/>
    </row>
    <row r="169" spans="1:7" ht="15">
      <c r="A169" s="126"/>
      <c r="B169" s="256"/>
      <c r="C169" s="95"/>
      <c r="D169" s="95"/>
      <c r="E169" s="95"/>
      <c r="F169" s="95"/>
      <c r="G169" s="257"/>
    </row>
    <row r="170" spans="1:7" ht="15">
      <c r="A170" s="126"/>
      <c r="B170" s="256"/>
      <c r="C170" s="95"/>
      <c r="D170" s="95"/>
      <c r="E170" s="95"/>
      <c r="F170" s="95"/>
      <c r="G170" s="257"/>
    </row>
    <row r="171" spans="1:7" ht="15">
      <c r="A171" s="126"/>
      <c r="B171" s="256"/>
      <c r="C171" s="95"/>
      <c r="D171" s="95"/>
      <c r="E171" s="95"/>
      <c r="F171" s="95"/>
      <c r="G171" s="257"/>
    </row>
    <row r="172" spans="1:7" ht="15">
      <c r="A172" s="126"/>
      <c r="B172" s="256"/>
      <c r="C172" s="95"/>
      <c r="D172" s="95"/>
      <c r="E172" s="95"/>
      <c r="F172" s="95"/>
      <c r="G172" s="257"/>
    </row>
    <row r="173" spans="1:7" ht="15">
      <c r="A173" s="126"/>
      <c r="B173" s="256"/>
      <c r="C173" s="95"/>
      <c r="D173" s="95"/>
      <c r="E173" s="95"/>
      <c r="F173" s="95"/>
      <c r="G173" s="257"/>
    </row>
    <row r="174" spans="1:7" ht="15">
      <c r="A174" s="126"/>
      <c r="B174" s="256"/>
      <c r="C174" s="95"/>
      <c r="D174" s="95"/>
      <c r="E174" s="95"/>
      <c r="F174" s="95"/>
      <c r="G174" s="257"/>
    </row>
    <row r="175" spans="1:7" ht="15">
      <c r="A175" s="126"/>
      <c r="B175" s="256"/>
      <c r="C175" s="95"/>
      <c r="D175" s="95"/>
      <c r="E175" s="95"/>
      <c r="F175" s="95"/>
      <c r="G175" s="257"/>
    </row>
    <row r="176" spans="1:7" ht="15">
      <c r="A176" s="126"/>
      <c r="B176" s="256"/>
      <c r="C176" s="95"/>
      <c r="D176" s="95"/>
      <c r="E176" s="95"/>
      <c r="F176" s="95"/>
      <c r="G176" s="257"/>
    </row>
    <row r="177" spans="1:7" ht="15">
      <c r="A177" s="126"/>
      <c r="B177" s="256"/>
      <c r="C177" s="95"/>
      <c r="D177" s="95"/>
      <c r="E177" s="95"/>
      <c r="F177" s="95"/>
      <c r="G177" s="257"/>
    </row>
    <row r="178" spans="1:7" ht="15">
      <c r="A178" s="126"/>
      <c r="B178" s="256"/>
      <c r="C178" s="95"/>
      <c r="D178" s="95"/>
      <c r="E178" s="95"/>
      <c r="F178" s="95"/>
      <c r="G178" s="257"/>
    </row>
    <row r="179" spans="1:7" ht="15">
      <c r="A179" s="126"/>
      <c r="B179" s="256"/>
      <c r="C179" s="95"/>
      <c r="D179" s="95"/>
      <c r="E179" s="95"/>
      <c r="F179" s="95"/>
      <c r="G179" s="257"/>
    </row>
    <row r="180" spans="1:7" ht="15">
      <c r="A180" s="126"/>
      <c r="B180" s="256"/>
      <c r="C180" s="95"/>
      <c r="D180" s="95"/>
      <c r="E180" s="95"/>
      <c r="F180" s="95"/>
      <c r="G180" s="257"/>
    </row>
    <row r="181" spans="1:7" ht="15">
      <c r="A181" s="126"/>
      <c r="B181" s="256"/>
      <c r="C181" s="95"/>
      <c r="D181" s="95"/>
      <c r="E181" s="95"/>
      <c r="F181" s="95"/>
      <c r="G181" s="257"/>
    </row>
    <row r="182" spans="1:7" ht="15">
      <c r="A182" s="126"/>
      <c r="B182" s="256"/>
      <c r="C182" s="95"/>
      <c r="D182" s="95"/>
      <c r="E182" s="95"/>
      <c r="F182" s="95"/>
      <c r="G182" s="257"/>
    </row>
    <row r="183" spans="1:7" ht="15">
      <c r="A183" s="126"/>
      <c r="B183" s="256"/>
      <c r="C183" s="95"/>
      <c r="D183" s="95"/>
      <c r="E183" s="95"/>
      <c r="F183" s="95"/>
      <c r="G183" s="257"/>
    </row>
    <row r="184" spans="1:7" ht="15">
      <c r="A184" s="126"/>
      <c r="B184" s="256"/>
      <c r="C184" s="95"/>
      <c r="D184" s="95"/>
      <c r="E184" s="95"/>
      <c r="F184" s="95"/>
      <c r="G184" s="257"/>
    </row>
    <row r="185" spans="1:7" ht="15">
      <c r="A185" s="126"/>
      <c r="B185" s="256"/>
      <c r="C185" s="95"/>
      <c r="D185" s="95"/>
      <c r="E185" s="95"/>
      <c r="F185" s="95"/>
      <c r="G185" s="257"/>
    </row>
    <row r="186" spans="1:7" ht="15">
      <c r="A186" s="126"/>
      <c r="B186" s="256"/>
      <c r="C186" s="95"/>
      <c r="D186" s="95"/>
      <c r="E186" s="95"/>
      <c r="F186" s="95"/>
      <c r="G186" s="257"/>
    </row>
    <row r="187" spans="1:7" ht="15">
      <c r="A187" s="126"/>
      <c r="B187" s="256"/>
      <c r="C187" s="95"/>
      <c r="D187" s="95"/>
      <c r="E187" s="95"/>
      <c r="F187" s="95"/>
      <c r="G187" s="257"/>
    </row>
    <row r="188" spans="1:7" ht="15">
      <c r="A188" s="126"/>
      <c r="B188" s="256"/>
      <c r="C188" s="95"/>
      <c r="D188" s="95"/>
      <c r="E188" s="95"/>
      <c r="F188" s="95"/>
      <c r="G188" s="257"/>
    </row>
    <row r="189" spans="1:7" ht="15">
      <c r="A189" s="126"/>
      <c r="B189" s="256"/>
      <c r="C189" s="95"/>
      <c r="D189" s="95"/>
      <c r="E189" s="95"/>
      <c r="F189" s="95"/>
      <c r="G189" s="257"/>
    </row>
    <row r="190" spans="1:7" ht="15">
      <c r="A190" s="126"/>
      <c r="B190" s="256"/>
      <c r="C190" s="95"/>
      <c r="D190" s="95"/>
      <c r="E190" s="95"/>
      <c r="F190" s="95"/>
      <c r="G190" s="257"/>
    </row>
    <row r="191" spans="1:7" ht="15">
      <c r="A191" s="126"/>
      <c r="B191" s="256"/>
      <c r="C191" s="95"/>
      <c r="D191" s="95"/>
      <c r="E191" s="95"/>
      <c r="F191" s="95"/>
      <c r="G191" s="257"/>
    </row>
    <row r="192" spans="1:7" ht="15">
      <c r="A192" s="126"/>
      <c r="B192" s="256"/>
      <c r="C192" s="95"/>
      <c r="D192" s="95"/>
      <c r="E192" s="95"/>
      <c r="F192" s="95"/>
      <c r="G192" s="257"/>
    </row>
    <row r="193" spans="1:7" ht="15">
      <c r="A193" s="126"/>
      <c r="B193" s="256"/>
      <c r="C193" s="95"/>
      <c r="D193" s="95"/>
      <c r="E193" s="95"/>
      <c r="F193" s="95"/>
      <c r="G193" s="257"/>
    </row>
    <row r="194" spans="1:7" ht="15">
      <c r="A194" s="126"/>
      <c r="B194" s="256"/>
      <c r="C194" s="95"/>
      <c r="D194" s="95"/>
      <c r="E194" s="95"/>
      <c r="F194" s="95"/>
      <c r="G194" s="257"/>
    </row>
    <row r="195" spans="1:7" ht="15">
      <c r="A195" s="126"/>
      <c r="B195" s="256"/>
      <c r="C195" s="95"/>
      <c r="D195" s="95"/>
      <c r="E195" s="95"/>
      <c r="F195" s="95"/>
      <c r="G195" s="257"/>
    </row>
    <row r="196" spans="1:7" ht="15">
      <c r="A196" s="126"/>
      <c r="B196" s="256"/>
      <c r="C196" s="95"/>
      <c r="D196" s="95"/>
      <c r="E196" s="95"/>
      <c r="F196" s="95"/>
      <c r="G196" s="257"/>
    </row>
    <row r="197" spans="1:7" ht="15">
      <c r="A197" s="126"/>
      <c r="B197" s="256"/>
      <c r="C197" s="95"/>
      <c r="D197" s="95"/>
      <c r="E197" s="95"/>
      <c r="F197" s="95"/>
      <c r="G197" s="257"/>
    </row>
    <row r="198" spans="1:7" ht="15">
      <c r="A198" s="126"/>
      <c r="B198" s="256"/>
      <c r="C198" s="95"/>
      <c r="D198" s="95"/>
      <c r="E198" s="95"/>
      <c r="F198" s="95"/>
      <c r="G198" s="257"/>
    </row>
    <row r="199" spans="1:7" ht="15">
      <c r="A199" s="126"/>
      <c r="B199" s="256"/>
      <c r="C199" s="95"/>
      <c r="D199" s="95"/>
      <c r="E199" s="95"/>
      <c r="F199" s="95"/>
      <c r="G199" s="257"/>
    </row>
    <row r="200" spans="1:7" ht="15">
      <c r="A200" s="126"/>
      <c r="B200" s="256"/>
      <c r="C200" s="95"/>
      <c r="D200" s="95"/>
      <c r="E200" s="95"/>
      <c r="F200" s="95"/>
      <c r="G200" s="257"/>
    </row>
    <row r="201" spans="1:7" ht="15">
      <c r="A201" s="126"/>
      <c r="B201" s="256"/>
      <c r="C201" s="95"/>
      <c r="D201" s="95"/>
      <c r="E201" s="95"/>
      <c r="F201" s="95"/>
      <c r="G201" s="257"/>
    </row>
    <row r="202" spans="1:7" ht="15">
      <c r="A202" s="126"/>
      <c r="B202" s="256"/>
      <c r="C202" s="95"/>
      <c r="D202" s="95"/>
      <c r="E202" s="95"/>
      <c r="F202" s="95"/>
      <c r="G202" s="257"/>
    </row>
    <row r="203" spans="1:7" ht="15">
      <c r="A203" s="126"/>
      <c r="B203" s="256"/>
      <c r="C203" s="95"/>
      <c r="D203" s="95"/>
      <c r="E203" s="95"/>
      <c r="F203" s="95"/>
      <c r="G203" s="257"/>
    </row>
    <row r="204" spans="1:7" ht="15">
      <c r="A204" s="126"/>
      <c r="B204" s="256"/>
      <c r="C204" s="95"/>
      <c r="D204" s="95"/>
      <c r="E204" s="95"/>
      <c r="F204" s="95"/>
      <c r="G204" s="257"/>
    </row>
    <row r="205" spans="1:7" ht="15">
      <c r="A205" s="126"/>
      <c r="B205" s="256"/>
      <c r="C205" s="95"/>
      <c r="D205" s="95"/>
      <c r="E205" s="95"/>
      <c r="F205" s="95"/>
      <c r="G205" s="257"/>
    </row>
    <row r="206" spans="1:7" ht="15">
      <c r="A206" s="126"/>
      <c r="B206" s="256"/>
      <c r="C206" s="95"/>
      <c r="D206" s="95"/>
      <c r="E206" s="95"/>
      <c r="F206" s="95"/>
      <c r="G206" s="257"/>
    </row>
    <row r="207" spans="1:7" ht="15">
      <c r="A207" s="126"/>
      <c r="B207" s="256"/>
      <c r="C207" s="95"/>
      <c r="D207" s="95"/>
      <c r="E207" s="95"/>
      <c r="F207" s="95"/>
      <c r="G207" s="257"/>
    </row>
    <row r="208" spans="1:7" ht="15">
      <c r="A208" s="126"/>
      <c r="B208" s="256"/>
      <c r="C208" s="95"/>
      <c r="D208" s="95"/>
      <c r="E208" s="95"/>
      <c r="F208" s="95"/>
      <c r="G208" s="257"/>
    </row>
    <row r="209" spans="1:7" ht="15">
      <c r="A209" s="126"/>
      <c r="B209" s="256"/>
      <c r="C209" s="95"/>
      <c r="D209" s="95"/>
      <c r="E209" s="95"/>
      <c r="F209" s="95"/>
      <c r="G209" s="257"/>
    </row>
    <row r="210" spans="1:7" ht="15">
      <c r="A210" s="126"/>
      <c r="B210" s="256"/>
      <c r="C210" s="95"/>
      <c r="D210" s="95"/>
      <c r="E210" s="95"/>
      <c r="F210" s="95"/>
      <c r="G210" s="257"/>
    </row>
    <row r="211" spans="1:7" ht="15">
      <c r="A211" s="126"/>
      <c r="B211" s="256"/>
      <c r="C211" s="95"/>
      <c r="D211" s="95"/>
      <c r="E211" s="95"/>
      <c r="F211" s="95"/>
      <c r="G211" s="257"/>
    </row>
    <row r="212" spans="1:7" ht="15">
      <c r="A212" s="126"/>
      <c r="B212" s="256"/>
      <c r="C212" s="95"/>
      <c r="D212" s="95"/>
      <c r="E212" s="95"/>
      <c r="F212" s="95"/>
      <c r="G212" s="257"/>
    </row>
    <row r="213" spans="1:7" ht="15">
      <c r="A213" s="126"/>
      <c r="B213" s="256"/>
      <c r="C213" s="95"/>
      <c r="D213" s="95"/>
      <c r="E213" s="95"/>
      <c r="F213" s="95"/>
      <c r="G213" s="257"/>
    </row>
    <row r="214" spans="1:7" ht="15">
      <c r="A214" s="126"/>
      <c r="B214" s="256"/>
      <c r="C214" s="95"/>
      <c r="D214" s="95"/>
      <c r="E214" s="95"/>
      <c r="F214" s="95"/>
      <c r="G214" s="257"/>
    </row>
    <row r="215" spans="1:7" ht="15">
      <c r="A215" s="126"/>
      <c r="B215" s="256"/>
      <c r="C215" s="95"/>
      <c r="D215" s="95"/>
      <c r="E215" s="95"/>
      <c r="F215" s="95"/>
      <c r="G215" s="257"/>
    </row>
    <row r="216" spans="1:7" ht="15">
      <c r="A216" s="126"/>
      <c r="B216" s="256"/>
      <c r="C216" s="95"/>
      <c r="D216" s="95"/>
      <c r="E216" s="95"/>
      <c r="F216" s="95"/>
      <c r="G216" s="257"/>
    </row>
    <row r="217" spans="1:7" ht="15">
      <c r="A217" s="126"/>
      <c r="B217" s="256"/>
      <c r="C217" s="95"/>
      <c r="D217" s="95"/>
      <c r="E217" s="95"/>
      <c r="F217" s="95"/>
      <c r="G217" s="257"/>
    </row>
    <row r="218" spans="1:7" ht="15">
      <c r="A218" s="126"/>
      <c r="B218" s="256"/>
      <c r="C218" s="95"/>
      <c r="D218" s="95"/>
      <c r="E218" s="95"/>
      <c r="F218" s="95"/>
      <c r="G218" s="257"/>
    </row>
    <row r="219" spans="1:7" ht="15">
      <c r="A219" s="126"/>
      <c r="B219" s="256"/>
      <c r="C219" s="95"/>
      <c r="D219" s="95"/>
      <c r="E219" s="95"/>
      <c r="F219" s="95"/>
      <c r="G219" s="257"/>
    </row>
    <row r="220" spans="1:7" ht="15">
      <c r="A220" s="126"/>
      <c r="B220" s="256"/>
      <c r="C220" s="95"/>
      <c r="D220" s="95"/>
      <c r="E220" s="95"/>
      <c r="F220" s="95"/>
      <c r="G220" s="257"/>
    </row>
    <row r="221" spans="1:7" ht="15">
      <c r="A221" s="126"/>
      <c r="B221" s="256"/>
      <c r="C221" s="95"/>
      <c r="D221" s="95"/>
      <c r="E221" s="95"/>
      <c r="F221" s="95"/>
      <c r="G221" s="257"/>
    </row>
    <row r="222" spans="1:7" ht="15">
      <c r="A222" s="126"/>
      <c r="B222" s="256"/>
      <c r="C222" s="95"/>
      <c r="D222" s="95"/>
      <c r="E222" s="95"/>
      <c r="F222" s="95"/>
      <c r="G222" s="257"/>
    </row>
    <row r="223" spans="1:7" ht="15">
      <c r="A223" s="126"/>
      <c r="B223" s="256"/>
      <c r="C223" s="95"/>
      <c r="D223" s="95"/>
      <c r="E223" s="95"/>
      <c r="F223" s="95"/>
      <c r="G223" s="257"/>
    </row>
    <row r="224" spans="1:7" ht="15">
      <c r="A224" s="126"/>
      <c r="B224" s="256"/>
      <c r="C224" s="95"/>
      <c r="D224" s="95"/>
      <c r="E224" s="95"/>
      <c r="F224" s="95"/>
      <c r="G224" s="257"/>
    </row>
    <row r="225" spans="1:7" ht="15">
      <c r="A225" s="126"/>
      <c r="B225" s="256"/>
      <c r="C225" s="95"/>
      <c r="D225" s="95"/>
      <c r="E225" s="95"/>
      <c r="F225" s="95"/>
      <c r="G225" s="257"/>
    </row>
    <row r="226" spans="1:7" ht="15">
      <c r="A226" s="126"/>
      <c r="B226" s="256"/>
      <c r="C226" s="95"/>
      <c r="D226" s="95"/>
      <c r="E226" s="95"/>
      <c r="F226" s="95"/>
      <c r="G226" s="257"/>
    </row>
    <row r="227" spans="1:7" ht="15">
      <c r="A227" s="126"/>
      <c r="B227" s="256"/>
      <c r="C227" s="95"/>
      <c r="D227" s="95"/>
      <c r="E227" s="95"/>
      <c r="F227" s="95"/>
      <c r="G227" s="257"/>
    </row>
    <row r="228" spans="1:7" ht="15">
      <c r="A228" s="126"/>
      <c r="B228" s="256"/>
      <c r="C228" s="95"/>
      <c r="D228" s="95"/>
      <c r="E228" s="95"/>
      <c r="F228" s="95"/>
      <c r="G228" s="257"/>
    </row>
    <row r="229" spans="1:7" ht="15">
      <c r="A229" s="126"/>
      <c r="B229" s="256"/>
      <c r="C229" s="95"/>
      <c r="D229" s="95"/>
      <c r="E229" s="95"/>
      <c r="F229" s="95"/>
      <c r="G229" s="257"/>
    </row>
    <row r="230" spans="1:7" ht="15">
      <c r="A230" s="126"/>
      <c r="B230" s="256"/>
      <c r="C230" s="95"/>
      <c r="D230" s="95"/>
      <c r="E230" s="95"/>
      <c r="F230" s="95"/>
      <c r="G230" s="257"/>
    </row>
    <row r="231" spans="1:7" ht="15">
      <c r="A231" s="126"/>
      <c r="B231" s="256"/>
      <c r="C231" s="95"/>
      <c r="D231" s="95"/>
      <c r="E231" s="95"/>
      <c r="F231" s="95"/>
      <c r="G231" s="257"/>
    </row>
    <row r="232" spans="1:7" ht="15">
      <c r="A232" s="126"/>
      <c r="B232" s="256"/>
      <c r="C232" s="95"/>
      <c r="D232" s="95"/>
      <c r="E232" s="95"/>
      <c r="F232" s="95"/>
      <c r="G232" s="257"/>
    </row>
    <row r="233" spans="1:7" ht="15">
      <c r="A233" s="126"/>
      <c r="B233" s="256"/>
      <c r="C233" s="95"/>
      <c r="D233" s="95"/>
      <c r="E233" s="95"/>
      <c r="F233" s="95"/>
      <c r="G233" s="257"/>
    </row>
    <row r="234" spans="1:7" ht="15">
      <c r="A234" s="126"/>
      <c r="B234" s="256"/>
      <c r="C234" s="95"/>
      <c r="D234" s="95"/>
      <c r="E234" s="95"/>
      <c r="F234" s="95"/>
      <c r="G234" s="257"/>
    </row>
    <row r="235" spans="1:7" ht="15">
      <c r="A235" s="126"/>
      <c r="B235" s="256"/>
      <c r="C235" s="95"/>
      <c r="D235" s="95"/>
      <c r="E235" s="95"/>
      <c r="F235" s="95"/>
      <c r="G235" s="257"/>
    </row>
    <row r="236" spans="1:7" ht="15">
      <c r="A236" s="126"/>
      <c r="B236" s="256"/>
      <c r="C236" s="95"/>
      <c r="D236" s="95"/>
      <c r="E236" s="95"/>
      <c r="F236" s="95"/>
      <c r="G236" s="257"/>
    </row>
    <row r="237" spans="1:7" ht="15">
      <c r="A237" s="126"/>
      <c r="B237" s="256"/>
      <c r="C237" s="95"/>
      <c r="D237" s="95"/>
      <c r="E237" s="95"/>
      <c r="F237" s="95"/>
      <c r="G237" s="257"/>
    </row>
    <row r="238" spans="1:7" ht="15">
      <c r="A238" s="126"/>
      <c r="B238" s="256"/>
      <c r="C238" s="95"/>
      <c r="D238" s="95"/>
      <c r="E238" s="95"/>
      <c r="F238" s="95"/>
      <c r="G238" s="257"/>
    </row>
    <row r="239" spans="1:7" ht="15">
      <c r="A239" s="126"/>
      <c r="B239" s="256"/>
      <c r="C239" s="95"/>
      <c r="D239" s="95"/>
      <c r="E239" s="95"/>
      <c r="F239" s="95"/>
      <c r="G239" s="257"/>
    </row>
    <row r="240" spans="1:7" ht="15">
      <c r="A240" s="126"/>
      <c r="B240" s="256"/>
      <c r="C240" s="95"/>
      <c r="D240" s="95"/>
      <c r="E240" s="95"/>
      <c r="F240" s="95"/>
      <c r="G240" s="257"/>
    </row>
    <row r="241" spans="1:7" ht="15">
      <c r="A241" s="126"/>
      <c r="B241" s="256"/>
      <c r="C241" s="95"/>
      <c r="D241" s="95"/>
      <c r="E241" s="95"/>
      <c r="F241" s="95"/>
      <c r="G241" s="257"/>
    </row>
    <row r="242" spans="1:7" ht="15">
      <c r="A242" s="126"/>
      <c r="B242" s="256"/>
      <c r="C242" s="95"/>
      <c r="D242" s="95"/>
      <c r="E242" s="95"/>
      <c r="F242" s="95"/>
      <c r="G242" s="257"/>
    </row>
    <row r="243" spans="1:7" ht="15">
      <c r="A243" s="126"/>
      <c r="B243" s="256"/>
      <c r="C243" s="95"/>
      <c r="D243" s="95"/>
      <c r="E243" s="95"/>
      <c r="F243" s="95"/>
      <c r="G243" s="257"/>
    </row>
    <row r="244" spans="1:7" ht="15">
      <c r="A244" s="126"/>
      <c r="B244" s="256"/>
      <c r="C244" s="95"/>
      <c r="D244" s="95"/>
      <c r="E244" s="95"/>
      <c r="F244" s="95"/>
      <c r="G244" s="257"/>
    </row>
    <row r="245" spans="1:7" ht="15">
      <c r="A245" s="126"/>
      <c r="B245" s="256"/>
      <c r="C245" s="95"/>
      <c r="D245" s="95"/>
      <c r="E245" s="95"/>
      <c r="F245" s="95"/>
      <c r="G245" s="257"/>
    </row>
    <row r="246" spans="1:7" ht="15">
      <c r="A246" s="126"/>
      <c r="B246" s="256"/>
      <c r="C246" s="95"/>
      <c r="D246" s="95"/>
      <c r="E246" s="95"/>
      <c r="F246" s="95"/>
      <c r="G246" s="257"/>
    </row>
    <row r="247" spans="1:7" ht="15">
      <c r="A247" s="126"/>
      <c r="B247" s="256"/>
      <c r="C247" s="95"/>
      <c r="D247" s="95"/>
      <c r="E247" s="95"/>
      <c r="F247" s="95"/>
      <c r="G247" s="257"/>
    </row>
    <row r="248" spans="1:7" ht="15">
      <c r="A248" s="126"/>
      <c r="B248" s="256"/>
      <c r="C248" s="95"/>
      <c r="D248" s="95"/>
      <c r="E248" s="95"/>
      <c r="F248" s="95"/>
      <c r="G248" s="257"/>
    </row>
    <row r="249" spans="1:7" ht="15">
      <c r="A249" s="126"/>
      <c r="B249" s="256"/>
      <c r="C249" s="95"/>
      <c r="D249" s="95"/>
      <c r="E249" s="95"/>
      <c r="F249" s="95"/>
      <c r="G249" s="257"/>
    </row>
    <row r="250" spans="1:7" ht="15">
      <c r="A250" s="126"/>
      <c r="B250" s="256"/>
      <c r="C250" s="95"/>
      <c r="D250" s="95"/>
      <c r="E250" s="95"/>
      <c r="F250" s="95"/>
      <c r="G250" s="257"/>
    </row>
    <row r="251" spans="1:7" ht="15">
      <c r="A251" s="126"/>
      <c r="B251" s="256"/>
      <c r="C251" s="95"/>
      <c r="D251" s="95"/>
      <c r="E251" s="95"/>
      <c r="F251" s="95"/>
      <c r="G251" s="257"/>
    </row>
    <row r="252" spans="1:7" ht="15">
      <c r="A252" s="126"/>
      <c r="B252" s="256"/>
      <c r="C252" s="95"/>
      <c r="D252" s="95"/>
      <c r="E252" s="95"/>
      <c r="F252" s="95"/>
      <c r="G252" s="257"/>
    </row>
    <row r="253" spans="1:7" ht="15">
      <c r="A253" s="126"/>
      <c r="B253" s="256"/>
      <c r="C253" s="95"/>
      <c r="D253" s="95"/>
      <c r="E253" s="95"/>
      <c r="F253" s="95"/>
      <c r="G253" s="257"/>
    </row>
    <row r="254" spans="1:7" ht="15">
      <c r="A254" s="126"/>
      <c r="B254" s="256"/>
      <c r="C254" s="95"/>
      <c r="D254" s="95"/>
      <c r="E254" s="95"/>
      <c r="F254" s="95"/>
      <c r="G254" s="257"/>
    </row>
    <row r="255" spans="1:7" ht="15">
      <c r="A255" s="126"/>
      <c r="B255" s="256"/>
      <c r="C255" s="95"/>
      <c r="D255" s="95"/>
      <c r="E255" s="95"/>
      <c r="F255" s="95"/>
      <c r="G255" s="257"/>
    </row>
    <row r="256" spans="1:7" ht="15">
      <c r="A256" s="126"/>
      <c r="B256" s="256"/>
      <c r="C256" s="95"/>
      <c r="D256" s="95"/>
      <c r="E256" s="95"/>
      <c r="F256" s="95"/>
      <c r="G256" s="257"/>
    </row>
    <row r="257" spans="1:7" ht="15">
      <c r="A257" s="126"/>
      <c r="B257" s="256"/>
      <c r="C257" s="95"/>
      <c r="D257" s="95"/>
      <c r="E257" s="95"/>
      <c r="F257" s="95"/>
      <c r="G257" s="257"/>
    </row>
    <row r="258" spans="1:7" ht="15">
      <c r="A258" s="126"/>
      <c r="B258" s="256"/>
      <c r="C258" s="95"/>
      <c r="D258" s="95"/>
      <c r="E258" s="95"/>
      <c r="F258" s="95"/>
      <c r="G258" s="257"/>
    </row>
    <row r="259" spans="1:7" ht="15">
      <c r="A259" s="126"/>
      <c r="B259" s="256"/>
      <c r="C259" s="95"/>
      <c r="D259" s="95"/>
      <c r="E259" s="95"/>
      <c r="F259" s="95"/>
      <c r="G259" s="257"/>
    </row>
    <row r="260" spans="1:7" ht="15">
      <c r="A260" s="126"/>
      <c r="B260" s="256"/>
      <c r="C260" s="95"/>
      <c r="D260" s="95"/>
      <c r="E260" s="95"/>
      <c r="F260" s="95"/>
      <c r="G260" s="257"/>
    </row>
    <row r="261" spans="1:7" ht="15">
      <c r="A261" s="126"/>
      <c r="B261" s="256"/>
      <c r="C261" s="95"/>
      <c r="D261" s="95"/>
      <c r="E261" s="95"/>
      <c r="F261" s="95"/>
      <c r="G261" s="257"/>
    </row>
    <row r="262" spans="1:7" ht="15">
      <c r="A262" s="126"/>
      <c r="B262" s="256"/>
      <c r="C262" s="95"/>
      <c r="D262" s="95"/>
      <c r="E262" s="95"/>
      <c r="F262" s="95"/>
      <c r="G262" s="257"/>
    </row>
    <row r="263" spans="1:7" ht="15">
      <c r="A263" s="126"/>
      <c r="B263" s="256"/>
      <c r="C263" s="95"/>
      <c r="D263" s="95"/>
      <c r="E263" s="95"/>
      <c r="F263" s="95"/>
      <c r="G263" s="257"/>
    </row>
    <row r="264" spans="1:7" ht="15">
      <c r="A264" s="126"/>
      <c r="B264" s="256"/>
      <c r="C264" s="95"/>
      <c r="D264" s="95"/>
      <c r="E264" s="95"/>
      <c r="F264" s="95"/>
      <c r="G264" s="257"/>
    </row>
    <row r="265" spans="1:7" ht="15">
      <c r="A265" s="126"/>
      <c r="B265" s="256"/>
      <c r="C265" s="95"/>
      <c r="D265" s="95"/>
      <c r="E265" s="95"/>
      <c r="F265" s="95"/>
      <c r="G265" s="257"/>
    </row>
    <row r="266" spans="1:7" ht="15">
      <c r="A266" s="126"/>
      <c r="B266" s="256"/>
      <c r="C266" s="95"/>
      <c r="D266" s="95"/>
      <c r="E266" s="95"/>
      <c r="F266" s="95"/>
      <c r="G266" s="257"/>
    </row>
    <row r="267" spans="1:7" ht="15">
      <c r="A267" s="126"/>
      <c r="B267" s="256"/>
      <c r="C267" s="95"/>
      <c r="D267" s="95"/>
      <c r="E267" s="95"/>
      <c r="F267" s="95"/>
      <c r="G267" s="257"/>
    </row>
    <row r="268" spans="1:7" ht="15">
      <c r="A268" s="126"/>
      <c r="B268" s="256"/>
      <c r="C268" s="95"/>
      <c r="D268" s="95"/>
      <c r="E268" s="95"/>
      <c r="F268" s="95"/>
      <c r="G268" s="257"/>
    </row>
    <row r="269" spans="1:7" ht="15">
      <c r="A269" s="126"/>
      <c r="B269" s="256"/>
      <c r="C269" s="95"/>
      <c r="D269" s="95"/>
      <c r="E269" s="95"/>
      <c r="F269" s="95"/>
      <c r="G269" s="257"/>
    </row>
    <row r="270" spans="1:7" ht="15">
      <c r="A270" s="126"/>
      <c r="B270" s="256"/>
      <c r="C270" s="95"/>
      <c r="D270" s="95"/>
      <c r="E270" s="95"/>
      <c r="F270" s="95"/>
      <c r="G270" s="257"/>
    </row>
    <row r="271" spans="1:7" ht="15">
      <c r="A271" s="126"/>
      <c r="B271" s="256"/>
      <c r="C271" s="95"/>
      <c r="D271" s="95"/>
      <c r="E271" s="95"/>
      <c r="F271" s="95"/>
      <c r="G271" s="257"/>
    </row>
    <row r="272" spans="1:7" ht="15">
      <c r="A272" s="126"/>
      <c r="B272" s="256"/>
      <c r="C272" s="95"/>
      <c r="D272" s="95"/>
      <c r="E272" s="95"/>
      <c r="F272" s="95"/>
      <c r="G272" s="257"/>
    </row>
    <row r="273" spans="1:7" ht="15">
      <c r="A273" s="126"/>
      <c r="B273" s="256"/>
      <c r="C273" s="95"/>
      <c r="D273" s="95"/>
      <c r="E273" s="95"/>
      <c r="F273" s="95"/>
      <c r="G273" s="257"/>
    </row>
    <row r="274" spans="1:7" ht="15">
      <c r="A274" s="126"/>
      <c r="B274" s="256"/>
      <c r="C274" s="95"/>
      <c r="D274" s="95"/>
      <c r="E274" s="95"/>
      <c r="F274" s="95"/>
      <c r="G274" s="257"/>
    </row>
    <row r="275" spans="1:7" ht="15">
      <c r="A275" s="126"/>
      <c r="B275" s="256"/>
      <c r="C275" s="95"/>
      <c r="D275" s="95"/>
      <c r="E275" s="95"/>
      <c r="F275" s="95"/>
      <c r="G275" s="257"/>
    </row>
    <row r="276" spans="1:7" ht="15">
      <c r="A276" s="126"/>
      <c r="B276" s="256"/>
      <c r="C276" s="95"/>
      <c r="D276" s="95"/>
      <c r="E276" s="95"/>
      <c r="F276" s="95"/>
      <c r="G276" s="257"/>
    </row>
    <row r="277" spans="1:7" ht="15">
      <c r="A277" s="126"/>
      <c r="B277" s="256"/>
      <c r="C277" s="95"/>
      <c r="D277" s="95"/>
      <c r="E277" s="95"/>
      <c r="F277" s="95"/>
      <c r="G277" s="257"/>
    </row>
    <row r="278" spans="1:7" ht="15">
      <c r="A278" s="126"/>
      <c r="B278" s="256"/>
      <c r="C278" s="95"/>
      <c r="D278" s="95"/>
      <c r="E278" s="95"/>
      <c r="F278" s="95"/>
      <c r="G278" s="257"/>
    </row>
    <row r="279" spans="1:7" ht="15">
      <c r="A279" s="126"/>
      <c r="B279" s="256"/>
      <c r="C279" s="95"/>
      <c r="D279" s="95"/>
      <c r="E279" s="95"/>
      <c r="F279" s="95"/>
      <c r="G279" s="257"/>
    </row>
    <row r="280" spans="1:7" ht="15">
      <c r="A280" s="126"/>
      <c r="B280" s="256"/>
      <c r="C280" s="95"/>
      <c r="D280" s="95"/>
      <c r="E280" s="95"/>
      <c r="F280" s="95"/>
      <c r="G280" s="257"/>
    </row>
    <row r="281" spans="1:7" ht="15">
      <c r="A281" s="126"/>
      <c r="B281" s="256"/>
      <c r="C281" s="95"/>
      <c r="D281" s="95"/>
      <c r="E281" s="95"/>
      <c r="F281" s="95"/>
      <c r="G281" s="257"/>
    </row>
    <row r="282" spans="1:7" ht="15">
      <c r="A282" s="126"/>
      <c r="B282" s="256"/>
      <c r="C282" s="95"/>
      <c r="D282" s="95"/>
      <c r="E282" s="95"/>
      <c r="F282" s="95"/>
      <c r="G282" s="257"/>
    </row>
    <row r="283" spans="1:7" ht="15">
      <c r="A283" s="126"/>
      <c r="B283" s="256"/>
      <c r="C283" s="95"/>
      <c r="D283" s="95"/>
      <c r="E283" s="95"/>
      <c r="F283" s="95"/>
      <c r="G283" s="257"/>
    </row>
    <row r="284" spans="1:7" ht="15">
      <c r="A284" s="126"/>
      <c r="B284" s="256"/>
      <c r="C284" s="95"/>
      <c r="D284" s="95"/>
      <c r="E284" s="95"/>
      <c r="F284" s="95"/>
      <c r="G284" s="257"/>
    </row>
    <row r="285" spans="1:7" ht="15">
      <c r="A285" s="126"/>
      <c r="B285" s="256"/>
      <c r="C285" s="95"/>
      <c r="D285" s="95"/>
      <c r="E285" s="95"/>
      <c r="F285" s="95"/>
      <c r="G285" s="257"/>
    </row>
    <row r="286" spans="1:7" ht="15">
      <c r="A286" s="126"/>
      <c r="B286" s="256"/>
      <c r="C286" s="95"/>
      <c r="D286" s="95"/>
      <c r="E286" s="95"/>
      <c r="F286" s="95"/>
      <c r="G286" s="257"/>
    </row>
    <row r="287" spans="1:7" ht="15">
      <c r="A287" s="126"/>
      <c r="B287" s="256"/>
      <c r="C287" s="95"/>
      <c r="D287" s="95"/>
      <c r="E287" s="95"/>
      <c r="F287" s="95"/>
      <c r="G287" s="257"/>
    </row>
    <row r="288" spans="1:7" ht="15">
      <c r="A288" s="126"/>
      <c r="B288" s="256"/>
      <c r="C288" s="95"/>
      <c r="D288" s="95"/>
      <c r="E288" s="95"/>
      <c r="F288" s="95"/>
      <c r="G288" s="257"/>
    </row>
    <row r="289" spans="1:7" ht="15">
      <c r="A289" s="126"/>
      <c r="B289" s="256"/>
      <c r="C289" s="95"/>
      <c r="D289" s="95"/>
      <c r="E289" s="95"/>
      <c r="F289" s="95"/>
      <c r="G289" s="257"/>
    </row>
    <row r="290" spans="1:7" ht="15">
      <c r="A290" s="126"/>
      <c r="B290" s="256"/>
      <c r="C290" s="95"/>
      <c r="D290" s="95"/>
      <c r="E290" s="95"/>
      <c r="F290" s="95"/>
      <c r="G290" s="257"/>
    </row>
    <row r="291" spans="1:7" ht="15">
      <c r="A291" s="126"/>
      <c r="B291" s="256"/>
      <c r="C291" s="95"/>
      <c r="D291" s="95"/>
      <c r="E291" s="95"/>
      <c r="F291" s="95"/>
      <c r="G291" s="257"/>
    </row>
    <row r="292" spans="1:7" ht="15">
      <c r="A292" s="126"/>
      <c r="B292" s="256"/>
      <c r="C292" s="95"/>
      <c r="D292" s="95"/>
      <c r="E292" s="95"/>
      <c r="F292" s="95"/>
      <c r="G292" s="257"/>
    </row>
    <row r="293" spans="1:7" ht="15">
      <c r="A293" s="126"/>
      <c r="B293" s="256"/>
      <c r="C293" s="95"/>
      <c r="D293" s="95"/>
      <c r="E293" s="95"/>
      <c r="F293" s="95"/>
      <c r="G293" s="257"/>
    </row>
    <row r="294" spans="1:7" ht="15">
      <c r="A294" s="126"/>
      <c r="B294" s="256"/>
      <c r="C294" s="95"/>
      <c r="D294" s="95"/>
      <c r="E294" s="95"/>
      <c r="F294" s="95"/>
      <c r="G294" s="257"/>
    </row>
    <row r="295" spans="1:7" ht="15">
      <c r="A295" s="126"/>
      <c r="B295" s="256"/>
      <c r="C295" s="95"/>
      <c r="D295" s="95"/>
      <c r="E295" s="95"/>
      <c r="F295" s="95"/>
      <c r="G295" s="257"/>
    </row>
    <row r="296" spans="1:7" ht="15">
      <c r="A296" s="126"/>
      <c r="B296" s="256"/>
      <c r="C296" s="95"/>
      <c r="D296" s="95"/>
      <c r="E296" s="95"/>
      <c r="F296" s="95"/>
      <c r="G296" s="257"/>
    </row>
    <row r="297" spans="1:7" ht="15">
      <c r="A297" s="126"/>
      <c r="B297" s="256"/>
      <c r="C297" s="95"/>
      <c r="D297" s="95"/>
      <c r="E297" s="95"/>
      <c r="F297" s="95"/>
      <c r="G297" s="257"/>
    </row>
    <row r="298" spans="1:7" ht="15">
      <c r="A298" s="126"/>
      <c r="B298" s="256"/>
      <c r="C298" s="95"/>
      <c r="D298" s="95"/>
      <c r="E298" s="95"/>
      <c r="F298" s="95"/>
      <c r="G298" s="257"/>
    </row>
    <row r="299" spans="1:7" ht="15">
      <c r="A299" s="126"/>
      <c r="B299" s="256"/>
      <c r="C299" s="95"/>
      <c r="D299" s="95"/>
      <c r="E299" s="95"/>
      <c r="F299" s="95"/>
      <c r="G299" s="257"/>
    </row>
    <row r="300" spans="1:7" ht="15">
      <c r="A300" s="126"/>
      <c r="B300" s="256"/>
      <c r="C300" s="95"/>
      <c r="D300" s="95"/>
      <c r="E300" s="95"/>
      <c r="F300" s="95"/>
      <c r="G300" s="257"/>
    </row>
    <row r="301" spans="1:7" ht="15">
      <c r="A301" s="126"/>
      <c r="B301" s="256"/>
      <c r="C301" s="95"/>
      <c r="D301" s="95"/>
      <c r="E301" s="95"/>
      <c r="F301" s="95"/>
      <c r="G301" s="257"/>
    </row>
    <row r="302" spans="1:7" ht="15">
      <c r="A302" s="126"/>
      <c r="B302" s="256"/>
      <c r="C302" s="95"/>
      <c r="D302" s="95"/>
      <c r="E302" s="95"/>
      <c r="F302" s="95"/>
      <c r="G302" s="257"/>
    </row>
    <row r="303" spans="1:7" ht="15">
      <c r="A303" s="126"/>
      <c r="B303" s="256"/>
      <c r="C303" s="95"/>
      <c r="D303" s="95"/>
      <c r="E303" s="95"/>
      <c r="F303" s="95"/>
      <c r="G303" s="257"/>
    </row>
    <row r="304" spans="1:7" ht="15">
      <c r="A304" s="126"/>
      <c r="B304" s="256"/>
      <c r="C304" s="95"/>
      <c r="D304" s="95"/>
      <c r="E304" s="95"/>
      <c r="F304" s="95"/>
      <c r="G304" s="257"/>
    </row>
    <row r="305" spans="1:7" ht="15">
      <c r="A305" s="126"/>
      <c r="B305" s="256"/>
      <c r="C305" s="95"/>
      <c r="D305" s="95"/>
      <c r="E305" s="95"/>
      <c r="F305" s="95"/>
      <c r="G305" s="257"/>
    </row>
    <row r="306" spans="1:7" ht="15">
      <c r="A306" s="126"/>
      <c r="B306" s="256"/>
      <c r="C306" s="95"/>
      <c r="D306" s="95"/>
      <c r="E306" s="95"/>
      <c r="F306" s="95"/>
      <c r="G306" s="257"/>
    </row>
    <row r="307" spans="1:7" ht="15">
      <c r="A307" s="126"/>
      <c r="B307" s="256"/>
      <c r="C307" s="95"/>
      <c r="D307" s="95"/>
      <c r="E307" s="95"/>
      <c r="F307" s="95"/>
      <c r="G307" s="257"/>
    </row>
    <row r="308" spans="1:7" ht="15">
      <c r="A308" s="126"/>
      <c r="B308" s="256"/>
      <c r="C308" s="95"/>
      <c r="D308" s="95"/>
      <c r="E308" s="95"/>
      <c r="F308" s="95"/>
      <c r="G308" s="257"/>
    </row>
    <row r="309" spans="1:7" ht="15">
      <c r="A309" s="126"/>
      <c r="B309" s="256"/>
      <c r="C309" s="95"/>
      <c r="D309" s="95"/>
      <c r="E309" s="95"/>
      <c r="F309" s="95"/>
      <c r="G309" s="257"/>
    </row>
    <row r="310" spans="1:7" ht="15">
      <c r="A310" s="126"/>
      <c r="B310" s="256"/>
      <c r="C310" s="95"/>
      <c r="D310" s="95"/>
      <c r="E310" s="95"/>
      <c r="F310" s="95"/>
      <c r="G310" s="257"/>
    </row>
    <row r="311" spans="1:7" ht="15">
      <c r="A311" s="126"/>
      <c r="B311" s="256"/>
      <c r="C311" s="95"/>
      <c r="D311" s="95"/>
      <c r="E311" s="95"/>
      <c r="F311" s="95"/>
      <c r="G311" s="257"/>
    </row>
    <row r="312" spans="1:7" ht="15">
      <c r="A312" s="126"/>
      <c r="B312" s="256"/>
      <c r="C312" s="95"/>
      <c r="D312" s="95"/>
      <c r="E312" s="95"/>
      <c r="F312" s="95"/>
      <c r="G312" s="257"/>
    </row>
    <row r="313" spans="1:7" ht="15">
      <c r="A313" s="126"/>
      <c r="B313" s="256"/>
      <c r="C313" s="95"/>
      <c r="D313" s="95"/>
      <c r="E313" s="95"/>
      <c r="F313" s="95"/>
      <c r="G313" s="257"/>
    </row>
    <row r="314" spans="1:7" ht="15">
      <c r="A314" s="126"/>
      <c r="B314" s="256"/>
      <c r="C314" s="95"/>
      <c r="D314" s="95"/>
      <c r="E314" s="95"/>
      <c r="F314" s="95"/>
      <c r="G314" s="257"/>
    </row>
    <row r="315" spans="1:7" ht="15">
      <c r="A315" s="126"/>
      <c r="B315" s="256"/>
      <c r="C315" s="95"/>
      <c r="D315" s="95"/>
      <c r="E315" s="95"/>
      <c r="F315" s="95"/>
      <c r="G315" s="257"/>
    </row>
    <row r="316" spans="1:7" ht="15">
      <c r="A316" s="126"/>
      <c r="B316" s="256"/>
      <c r="C316" s="95"/>
      <c r="D316" s="95"/>
      <c r="E316" s="95"/>
      <c r="F316" s="95"/>
      <c r="G316" s="257"/>
    </row>
    <row r="317" spans="1:7" ht="15">
      <c r="A317" s="126"/>
      <c r="B317" s="256"/>
      <c r="C317" s="95"/>
      <c r="D317" s="95"/>
      <c r="E317" s="95"/>
      <c r="F317" s="95"/>
      <c r="G317" s="257"/>
    </row>
    <row r="318" spans="1:7" ht="15">
      <c r="A318" s="126"/>
      <c r="B318" s="256"/>
      <c r="C318" s="95"/>
      <c r="D318" s="95"/>
      <c r="E318" s="95"/>
      <c r="F318" s="95"/>
      <c r="G318" s="257"/>
    </row>
    <row r="319" spans="1:7" ht="15">
      <c r="A319" s="126"/>
      <c r="B319" s="256"/>
      <c r="C319" s="95"/>
      <c r="D319" s="95"/>
      <c r="E319" s="95"/>
      <c r="F319" s="95"/>
      <c r="G319" s="257"/>
    </row>
    <row r="320" spans="1:7" ht="15">
      <c r="A320" s="126"/>
      <c r="B320" s="256"/>
      <c r="C320" s="95"/>
      <c r="D320" s="95"/>
      <c r="E320" s="95"/>
      <c r="F320" s="95"/>
      <c r="G320" s="257"/>
    </row>
    <row r="321" spans="1:7" ht="15">
      <c r="A321" s="126"/>
      <c r="B321" s="256"/>
      <c r="C321" s="95"/>
      <c r="D321" s="95"/>
      <c r="E321" s="95"/>
      <c r="F321" s="95"/>
      <c r="G321" s="257"/>
    </row>
    <row r="322" spans="1:7" ht="15">
      <c r="A322" s="126"/>
      <c r="B322" s="256"/>
      <c r="C322" s="95"/>
      <c r="D322" s="95"/>
      <c r="E322" s="95"/>
      <c r="F322" s="95"/>
      <c r="G322" s="257"/>
    </row>
    <row r="323" spans="1:7" ht="15">
      <c r="A323" s="126"/>
      <c r="B323" s="256"/>
      <c r="C323" s="95"/>
      <c r="D323" s="95"/>
      <c r="E323" s="95"/>
      <c r="F323" s="95"/>
      <c r="G323" s="257"/>
    </row>
    <row r="324" spans="1:7" ht="15">
      <c r="A324" s="126"/>
      <c r="B324" s="256"/>
      <c r="C324" s="95"/>
      <c r="D324" s="95"/>
      <c r="E324" s="95"/>
      <c r="F324" s="95"/>
      <c r="G324" s="257"/>
    </row>
    <row r="325" spans="1:7" ht="15">
      <c r="A325" s="126"/>
      <c r="B325" s="256"/>
      <c r="C325" s="95"/>
      <c r="D325" s="95"/>
      <c r="E325" s="95"/>
      <c r="F325" s="95"/>
      <c r="G325" s="257"/>
    </row>
    <row r="326" spans="1:7" ht="15">
      <c r="A326" s="126"/>
      <c r="B326" s="256"/>
      <c r="C326" s="95"/>
      <c r="D326" s="95"/>
      <c r="E326" s="95"/>
      <c r="F326" s="95"/>
      <c r="G326" s="257"/>
    </row>
    <row r="327" spans="1:7" ht="15">
      <c r="A327" s="126"/>
      <c r="B327" s="256"/>
      <c r="C327" s="95"/>
      <c r="D327" s="95"/>
      <c r="E327" s="95"/>
      <c r="F327" s="95"/>
      <c r="G327" s="257"/>
    </row>
    <row r="328" spans="1:7" ht="15">
      <c r="A328" s="126"/>
      <c r="B328" s="256"/>
      <c r="C328" s="95"/>
      <c r="D328" s="95"/>
      <c r="E328" s="95"/>
      <c r="F328" s="95"/>
      <c r="G328" s="257"/>
    </row>
    <row r="329" spans="1:7" ht="15">
      <c r="A329" s="126"/>
      <c r="B329" s="256"/>
      <c r="C329" s="95"/>
      <c r="D329" s="95"/>
      <c r="E329" s="95"/>
      <c r="F329" s="95"/>
      <c r="G329" s="257"/>
    </row>
    <row r="330" spans="1:7" ht="15">
      <c r="A330" s="126"/>
      <c r="B330" s="256"/>
      <c r="C330" s="95"/>
      <c r="D330" s="95"/>
      <c r="E330" s="95"/>
      <c r="F330" s="95"/>
      <c r="G330" s="257"/>
    </row>
    <row r="331" spans="1:7" ht="15">
      <c r="A331" s="126"/>
      <c r="B331" s="256"/>
      <c r="C331" s="95"/>
      <c r="D331" s="95"/>
      <c r="E331" s="95"/>
      <c r="F331" s="95"/>
      <c r="G331" s="257"/>
    </row>
    <row r="332" spans="1:7" ht="15">
      <c r="A332" s="126"/>
      <c r="B332" s="256"/>
      <c r="C332" s="95"/>
      <c r="D332" s="95"/>
      <c r="E332" s="95"/>
      <c r="F332" s="95"/>
      <c r="G332" s="257"/>
    </row>
    <row r="333" spans="1:7" ht="15">
      <c r="A333" s="126"/>
      <c r="B333" s="256"/>
      <c r="C333" s="95"/>
      <c r="D333" s="95"/>
      <c r="E333" s="95"/>
      <c r="F333" s="95"/>
      <c r="G333" s="257"/>
    </row>
    <row r="334" spans="1:7" ht="15">
      <c r="A334" s="126"/>
      <c r="B334" s="256"/>
      <c r="C334" s="95"/>
      <c r="D334" s="95"/>
      <c r="E334" s="95"/>
      <c r="F334" s="95"/>
      <c r="G334" s="257"/>
    </row>
    <row r="335" spans="1:7" ht="15">
      <c r="A335" s="126"/>
      <c r="B335" s="256"/>
      <c r="C335" s="95"/>
      <c r="D335" s="95"/>
      <c r="E335" s="95"/>
      <c r="F335" s="95"/>
      <c r="G335" s="257"/>
    </row>
    <row r="336" spans="1:7" ht="15">
      <c r="A336" s="126"/>
      <c r="B336" s="256"/>
      <c r="C336" s="95"/>
      <c r="D336" s="95"/>
      <c r="E336" s="95"/>
      <c r="F336" s="95"/>
      <c r="G336" s="257"/>
    </row>
    <row r="337" spans="1:7" ht="15">
      <c r="A337" s="126"/>
      <c r="B337" s="256"/>
      <c r="C337" s="95"/>
      <c r="D337" s="95"/>
      <c r="E337" s="95"/>
      <c r="F337" s="95"/>
      <c r="G337" s="257"/>
    </row>
    <row r="338" spans="1:7" ht="15">
      <c r="A338" s="126"/>
      <c r="B338" s="256"/>
      <c r="C338" s="95"/>
      <c r="D338" s="95"/>
      <c r="E338" s="95"/>
      <c r="F338" s="95"/>
      <c r="G338" s="257"/>
    </row>
    <row r="339" spans="1:7" ht="15">
      <c r="A339" s="126"/>
      <c r="B339" s="256"/>
      <c r="C339" s="95"/>
      <c r="D339" s="95"/>
      <c r="E339" s="95"/>
      <c r="F339" s="95"/>
      <c r="G339" s="257"/>
    </row>
    <row r="340" spans="1:7" ht="15">
      <c r="A340" s="126"/>
      <c r="B340" s="256"/>
      <c r="C340" s="95"/>
      <c r="D340" s="95"/>
      <c r="E340" s="95"/>
      <c r="F340" s="95"/>
      <c r="G340" s="257"/>
    </row>
    <row r="341" spans="1:7" ht="15">
      <c r="A341" s="126"/>
      <c r="B341" s="256"/>
      <c r="C341" s="95"/>
      <c r="D341" s="95"/>
      <c r="E341" s="95"/>
      <c r="F341" s="95"/>
      <c r="G341" s="257"/>
    </row>
    <row r="342" spans="1:7" ht="15">
      <c r="A342" s="126"/>
      <c r="B342" s="256"/>
      <c r="C342" s="95"/>
      <c r="D342" s="95"/>
      <c r="E342" s="95"/>
      <c r="F342" s="95"/>
      <c r="G342" s="257"/>
    </row>
    <row r="343" spans="1:7" ht="15">
      <c r="A343" s="126"/>
      <c r="B343" s="256"/>
      <c r="C343" s="95"/>
      <c r="D343" s="95"/>
      <c r="E343" s="95"/>
      <c r="F343" s="95"/>
      <c r="G343" s="257"/>
    </row>
    <row r="344" spans="1:7" ht="15">
      <c r="A344" s="126"/>
      <c r="B344" s="256"/>
      <c r="C344" s="95"/>
      <c r="D344" s="95"/>
      <c r="E344" s="95"/>
      <c r="F344" s="95"/>
      <c r="G344" s="257"/>
    </row>
    <row r="345" spans="1:7" ht="15">
      <c r="A345" s="126"/>
      <c r="B345" s="256"/>
      <c r="C345" s="95"/>
      <c r="D345" s="95"/>
      <c r="E345" s="95"/>
      <c r="F345" s="95"/>
      <c r="G345" s="257"/>
    </row>
    <row r="346" spans="1:7" ht="15">
      <c r="A346" s="126"/>
      <c r="B346" s="256"/>
      <c r="C346" s="95"/>
      <c r="D346" s="95"/>
      <c r="E346" s="95"/>
      <c r="F346" s="95"/>
      <c r="G346" s="257"/>
    </row>
    <row r="347" spans="1:7" ht="15">
      <c r="A347" s="126"/>
      <c r="B347" s="256"/>
      <c r="C347" s="95"/>
      <c r="D347" s="95"/>
      <c r="E347" s="95"/>
      <c r="F347" s="95"/>
      <c r="G347" s="257"/>
    </row>
    <row r="348" spans="1:7" ht="15">
      <c r="A348" s="126"/>
      <c r="B348" s="256"/>
      <c r="C348" s="95"/>
      <c r="D348" s="95"/>
      <c r="E348" s="95"/>
      <c r="F348" s="95"/>
      <c r="G348" s="257"/>
    </row>
    <row r="349" spans="1:7" ht="15">
      <c r="A349" s="126"/>
      <c r="B349" s="256"/>
      <c r="C349" s="95"/>
      <c r="D349" s="95"/>
      <c r="E349" s="95"/>
      <c r="F349" s="95"/>
      <c r="G349" s="257"/>
    </row>
    <row r="350" spans="1:7" ht="15">
      <c r="A350" s="126"/>
      <c r="B350" s="256"/>
      <c r="C350" s="95"/>
      <c r="D350" s="95"/>
      <c r="E350" s="95"/>
      <c r="F350" s="95"/>
      <c r="G350" s="257"/>
    </row>
    <row r="351" spans="1:7" ht="15">
      <c r="A351" s="126"/>
      <c r="B351" s="256"/>
      <c r="C351" s="95"/>
      <c r="D351" s="95"/>
      <c r="E351" s="95"/>
      <c r="F351" s="95"/>
      <c r="G351" s="257"/>
    </row>
    <row r="352" spans="1:7" ht="15">
      <c r="A352" s="126"/>
      <c r="B352" s="256"/>
      <c r="C352" s="95"/>
      <c r="D352" s="95"/>
      <c r="E352" s="95"/>
      <c r="F352" s="95"/>
      <c r="G352" s="257"/>
    </row>
    <row r="353" spans="1:7" ht="15">
      <c r="A353" s="126"/>
      <c r="B353" s="256"/>
      <c r="C353" s="95"/>
      <c r="D353" s="95"/>
      <c r="E353" s="95"/>
      <c r="F353" s="95"/>
      <c r="G353" s="257"/>
    </row>
    <row r="354" spans="1:7" ht="15">
      <c r="A354" s="126"/>
      <c r="B354" s="256"/>
      <c r="C354" s="95"/>
      <c r="D354" s="95"/>
      <c r="E354" s="95"/>
      <c r="F354" s="95"/>
      <c r="G354" s="257"/>
    </row>
    <row r="355" spans="1:7" ht="15">
      <c r="A355" s="126"/>
      <c r="B355" s="256"/>
      <c r="C355" s="95"/>
      <c r="D355" s="95"/>
      <c r="E355" s="95"/>
      <c r="F355" s="95"/>
      <c r="G355" s="257"/>
    </row>
    <row r="356" spans="1:7" ht="15">
      <c r="A356" s="126"/>
      <c r="B356" s="256"/>
      <c r="C356" s="95"/>
      <c r="D356" s="95"/>
      <c r="E356" s="95"/>
      <c r="F356" s="95"/>
      <c r="G356" s="257"/>
    </row>
    <row r="357" spans="1:7" ht="15">
      <c r="A357" s="126"/>
      <c r="B357" s="256"/>
      <c r="C357" s="95"/>
      <c r="D357" s="95"/>
      <c r="E357" s="95"/>
      <c r="F357" s="95"/>
      <c r="G357" s="257"/>
    </row>
    <row r="358" spans="1:7" ht="15">
      <c r="A358" s="126"/>
      <c r="B358" s="256"/>
      <c r="C358" s="95"/>
      <c r="D358" s="95"/>
      <c r="E358" s="95"/>
      <c r="F358" s="95"/>
      <c r="G358" s="257"/>
    </row>
    <row r="359" spans="1:7" ht="15">
      <c r="A359" s="126"/>
      <c r="B359" s="256"/>
      <c r="C359" s="95"/>
      <c r="D359" s="95"/>
      <c r="E359" s="95"/>
      <c r="F359" s="95"/>
      <c r="G359" s="257"/>
    </row>
    <row r="360" spans="1:7" ht="15">
      <c r="A360" s="126"/>
      <c r="B360" s="256"/>
      <c r="C360" s="95"/>
      <c r="D360" s="95"/>
      <c r="E360" s="95"/>
      <c r="F360" s="95"/>
      <c r="G360" s="257"/>
    </row>
    <row r="361" spans="1:7" ht="15">
      <c r="A361" s="126"/>
      <c r="B361" s="256"/>
      <c r="C361" s="95"/>
      <c r="D361" s="95"/>
      <c r="E361" s="95"/>
      <c r="F361" s="95"/>
      <c r="G361" s="257"/>
    </row>
    <row r="362" spans="1:7" ht="15">
      <c r="A362" s="126"/>
      <c r="B362" s="256"/>
      <c r="C362" s="95"/>
      <c r="D362" s="95"/>
      <c r="E362" s="95"/>
      <c r="F362" s="95"/>
      <c r="G362" s="257"/>
    </row>
    <row r="363" spans="1:7" ht="15">
      <c r="A363" s="126"/>
      <c r="B363" s="256"/>
      <c r="C363" s="95"/>
      <c r="D363" s="95"/>
      <c r="E363" s="95"/>
      <c r="F363" s="95"/>
      <c r="G363" s="257"/>
    </row>
    <row r="364" spans="1:7" ht="15">
      <c r="A364" s="126"/>
      <c r="B364" s="256"/>
      <c r="C364" s="95"/>
      <c r="D364" s="95"/>
      <c r="E364" s="95"/>
      <c r="F364" s="95"/>
      <c r="G364" s="257"/>
    </row>
    <row r="365" spans="1:7" ht="15">
      <c r="A365" s="126"/>
      <c r="B365" s="256"/>
      <c r="C365" s="95"/>
      <c r="D365" s="95"/>
      <c r="E365" s="95"/>
      <c r="F365" s="95"/>
      <c r="G365" s="257"/>
    </row>
    <row r="366" spans="1:7" ht="15">
      <c r="A366" s="126"/>
      <c r="B366" s="256"/>
      <c r="C366" s="95"/>
      <c r="D366" s="95"/>
      <c r="E366" s="95"/>
      <c r="F366" s="95"/>
      <c r="G366" s="257"/>
    </row>
    <row r="367" spans="1:7" ht="15">
      <c r="A367" s="126"/>
      <c r="B367" s="256"/>
      <c r="C367" s="95"/>
      <c r="D367" s="95"/>
      <c r="E367" s="95"/>
      <c r="F367" s="95"/>
      <c r="G367" s="257"/>
    </row>
    <row r="368" spans="1:7" ht="15">
      <c r="A368" s="126"/>
      <c r="B368" s="256"/>
      <c r="C368" s="95"/>
      <c r="D368" s="95"/>
      <c r="E368" s="95"/>
      <c r="F368" s="95"/>
      <c r="G368" s="257"/>
    </row>
    <row r="369" spans="1:7" ht="15">
      <c r="A369" s="126"/>
      <c r="B369" s="256"/>
      <c r="C369" s="95"/>
      <c r="D369" s="95"/>
      <c r="E369" s="95"/>
      <c r="F369" s="95"/>
      <c r="G369" s="257"/>
    </row>
    <row r="370" spans="1:7" ht="15">
      <c r="A370" s="126"/>
      <c r="B370" s="256"/>
      <c r="C370" s="95"/>
      <c r="D370" s="95"/>
      <c r="E370" s="95"/>
      <c r="F370" s="95"/>
      <c r="G370" s="257"/>
    </row>
    <row r="371" spans="1:7" ht="15">
      <c r="A371" s="126"/>
      <c r="B371" s="256"/>
      <c r="C371" s="95"/>
      <c r="D371" s="95"/>
      <c r="E371" s="95"/>
      <c r="F371" s="95"/>
      <c r="G371" s="257"/>
    </row>
    <row r="372" spans="1:7" ht="15">
      <c r="A372" s="126"/>
      <c r="B372" s="256"/>
      <c r="C372" s="95"/>
      <c r="D372" s="95"/>
      <c r="E372" s="95"/>
      <c r="F372" s="95"/>
      <c r="G372" s="257"/>
    </row>
    <row r="373" spans="1:7" ht="15">
      <c r="A373" s="126"/>
      <c r="B373" s="256"/>
      <c r="C373" s="95"/>
      <c r="D373" s="95"/>
      <c r="E373" s="95"/>
      <c r="F373" s="95"/>
      <c r="G373" s="257"/>
    </row>
    <row r="374" spans="1:7" ht="15">
      <c r="A374" s="126"/>
      <c r="B374" s="256"/>
      <c r="C374" s="95"/>
      <c r="D374" s="95"/>
      <c r="E374" s="95"/>
      <c r="F374" s="95"/>
      <c r="G374" s="257"/>
    </row>
    <row r="375" spans="1:7" ht="15">
      <c r="A375" s="126"/>
      <c r="B375" s="256"/>
      <c r="C375" s="95"/>
      <c r="D375" s="95"/>
      <c r="E375" s="95"/>
      <c r="F375" s="95"/>
      <c r="G375" s="257"/>
    </row>
    <row r="376" spans="1:7" ht="15">
      <c r="A376" s="126"/>
      <c r="B376" s="256"/>
      <c r="C376" s="95"/>
      <c r="D376" s="95"/>
      <c r="E376" s="95"/>
      <c r="F376" s="95"/>
      <c r="G376" s="257"/>
    </row>
    <row r="377" spans="1:7" ht="15">
      <c r="A377" s="126"/>
      <c r="B377" s="256"/>
      <c r="C377" s="95"/>
      <c r="D377" s="95"/>
      <c r="E377" s="95"/>
      <c r="F377" s="95"/>
      <c r="G377" s="257"/>
    </row>
    <row r="378" spans="1:7" ht="15">
      <c r="A378" s="126"/>
      <c r="B378" s="256"/>
      <c r="C378" s="95"/>
      <c r="D378" s="95"/>
      <c r="E378" s="95"/>
      <c r="F378" s="95"/>
      <c r="G378" s="257"/>
    </row>
    <row r="379" spans="1:7" ht="15">
      <c r="A379" s="126"/>
      <c r="B379" s="256"/>
      <c r="C379" s="95"/>
      <c r="D379" s="95"/>
      <c r="E379" s="95"/>
      <c r="F379" s="95"/>
      <c r="G379" s="257"/>
    </row>
    <row r="380" spans="1:7" ht="15">
      <c r="A380" s="126"/>
      <c r="B380" s="256"/>
      <c r="C380" s="95"/>
      <c r="D380" s="95"/>
      <c r="E380" s="95"/>
      <c r="F380" s="95"/>
      <c r="G380" s="257"/>
    </row>
    <row r="381" spans="1:7" ht="15">
      <c r="A381" s="126"/>
      <c r="B381" s="256"/>
      <c r="C381" s="95"/>
      <c r="D381" s="95"/>
      <c r="E381" s="95"/>
      <c r="F381" s="95"/>
      <c r="G381" s="257"/>
    </row>
    <row r="382" spans="1:7" ht="15">
      <c r="A382" s="126"/>
      <c r="B382" s="256"/>
      <c r="C382" s="95"/>
      <c r="D382" s="95"/>
      <c r="E382" s="95"/>
      <c r="F382" s="95"/>
      <c r="G382" s="257"/>
    </row>
    <row r="383" spans="1:7" ht="15">
      <c r="A383" s="126"/>
      <c r="B383" s="256"/>
      <c r="C383" s="95"/>
      <c r="D383" s="95"/>
      <c r="E383" s="95"/>
      <c r="F383" s="95"/>
      <c r="G383" s="257"/>
    </row>
    <row r="384" spans="1:7" ht="15">
      <c r="A384" s="126"/>
      <c r="B384" s="256"/>
      <c r="C384" s="95"/>
      <c r="D384" s="95"/>
      <c r="E384" s="95"/>
      <c r="F384" s="95"/>
      <c r="G384" s="257"/>
    </row>
    <row r="385" spans="1:7" ht="15">
      <c r="A385" s="126"/>
      <c r="B385" s="256"/>
      <c r="C385" s="95"/>
      <c r="D385" s="95"/>
      <c r="E385" s="95"/>
      <c r="F385" s="95"/>
      <c r="G385" s="257"/>
    </row>
    <row r="386" spans="1:7" ht="15">
      <c r="A386" s="126"/>
      <c r="B386" s="256"/>
      <c r="C386" s="95"/>
      <c r="D386" s="95"/>
      <c r="E386" s="95"/>
      <c r="F386" s="95"/>
      <c r="G386" s="257"/>
    </row>
    <row r="387" spans="1:7" ht="15">
      <c r="A387" s="126"/>
      <c r="B387" s="256"/>
      <c r="C387" s="95"/>
      <c r="D387" s="95"/>
      <c r="E387" s="95"/>
      <c r="F387" s="95"/>
      <c r="G387" s="257"/>
    </row>
    <row r="388" spans="1:7" ht="15">
      <c r="A388" s="126"/>
      <c r="B388" s="256"/>
      <c r="C388" s="95"/>
      <c r="D388" s="95"/>
      <c r="E388" s="95"/>
      <c r="F388" s="95"/>
      <c r="G388" s="257"/>
    </row>
    <row r="389" spans="1:7" ht="15">
      <c r="A389" s="126"/>
      <c r="B389" s="256"/>
      <c r="C389" s="95"/>
      <c r="D389" s="95"/>
      <c r="E389" s="95"/>
      <c r="F389" s="95"/>
      <c r="G389" s="257"/>
    </row>
    <row r="390" spans="1:7" ht="15">
      <c r="A390" s="126"/>
      <c r="B390" s="256"/>
      <c r="C390" s="95"/>
      <c r="D390" s="95"/>
      <c r="E390" s="95"/>
      <c r="F390" s="95"/>
      <c r="G390" s="257"/>
    </row>
    <row r="391" spans="1:7" ht="15">
      <c r="A391" s="126"/>
      <c r="B391" s="256"/>
      <c r="C391" s="95"/>
      <c r="D391" s="95"/>
      <c r="E391" s="95"/>
      <c r="F391" s="95"/>
      <c r="G391" s="257"/>
    </row>
    <row r="392" spans="1:7" ht="15">
      <c r="A392" s="126"/>
      <c r="B392" s="256"/>
      <c r="C392" s="95"/>
      <c r="D392" s="95"/>
      <c r="E392" s="95"/>
      <c r="F392" s="95"/>
      <c r="G392" s="257"/>
    </row>
    <row r="393" spans="1:7" ht="15">
      <c r="A393" s="126"/>
      <c r="B393" s="256"/>
      <c r="C393" s="95"/>
      <c r="D393" s="95"/>
      <c r="E393" s="95"/>
      <c r="F393" s="95"/>
      <c r="G393" s="257"/>
    </row>
    <row r="394" spans="1:7" ht="15">
      <c r="A394" s="126"/>
      <c r="B394" s="256"/>
      <c r="C394" s="95"/>
      <c r="D394" s="95"/>
      <c r="E394" s="95"/>
      <c r="F394" s="95"/>
      <c r="G394" s="257"/>
    </row>
    <row r="395" spans="1:7" ht="15">
      <c r="A395" s="126"/>
      <c r="B395" s="256"/>
      <c r="C395" s="95"/>
      <c r="D395" s="95"/>
      <c r="E395" s="95"/>
      <c r="F395" s="95"/>
      <c r="G395" s="257"/>
    </row>
    <row r="396" spans="1:7" ht="15">
      <c r="A396" s="126"/>
      <c r="B396" s="256"/>
      <c r="C396" s="95"/>
      <c r="D396" s="95"/>
      <c r="E396" s="95"/>
      <c r="F396" s="95"/>
      <c r="G396" s="257"/>
    </row>
    <row r="397" spans="1:7" ht="15">
      <c r="A397" s="126"/>
      <c r="B397" s="256"/>
      <c r="C397" s="95"/>
      <c r="D397" s="95"/>
      <c r="E397" s="95"/>
      <c r="F397" s="95"/>
      <c r="G397" s="257"/>
    </row>
    <row r="398" spans="1:7" ht="15">
      <c r="A398" s="126"/>
      <c r="B398" s="256"/>
      <c r="C398" s="95"/>
      <c r="D398" s="95"/>
      <c r="E398" s="95"/>
      <c r="F398" s="95"/>
      <c r="G398" s="257"/>
    </row>
    <row r="399" spans="1:7" ht="15">
      <c r="A399" s="126"/>
      <c r="B399" s="256"/>
      <c r="C399" s="95"/>
      <c r="D399" s="95"/>
      <c r="E399" s="95"/>
      <c r="F399" s="95"/>
      <c r="G399" s="257"/>
    </row>
    <row r="400" spans="1:7" ht="15">
      <c r="A400" s="126"/>
      <c r="B400" s="256"/>
      <c r="C400" s="95"/>
      <c r="D400" s="95"/>
      <c r="E400" s="95"/>
      <c r="F400" s="95"/>
      <c r="G400" s="257"/>
    </row>
    <row r="401" spans="1:7" ht="15">
      <c r="A401" s="126"/>
      <c r="B401" s="256"/>
      <c r="C401" s="95"/>
      <c r="D401" s="95"/>
      <c r="E401" s="95"/>
      <c r="F401" s="95"/>
      <c r="G401" s="257"/>
    </row>
    <row r="402" spans="1:7" ht="15">
      <c r="A402" s="126"/>
      <c r="B402" s="256"/>
      <c r="C402" s="95"/>
      <c r="D402" s="95"/>
      <c r="E402" s="95"/>
      <c r="F402" s="95"/>
      <c r="G402" s="257"/>
    </row>
    <row r="403" spans="1:7" ht="15">
      <c r="A403" s="126"/>
      <c r="B403" s="256"/>
      <c r="C403" s="95"/>
      <c r="D403" s="95"/>
      <c r="E403" s="95"/>
      <c r="F403" s="95"/>
      <c r="G403" s="257"/>
    </row>
    <row r="404" spans="1:7" ht="15">
      <c r="A404" s="126"/>
      <c r="B404" s="256"/>
      <c r="C404" s="95"/>
      <c r="D404" s="95"/>
      <c r="E404" s="95"/>
      <c r="F404" s="95"/>
      <c r="G404" s="257"/>
    </row>
    <row r="405" spans="1:7" ht="15">
      <c r="A405" s="126"/>
      <c r="B405" s="256"/>
      <c r="C405" s="95"/>
      <c r="D405" s="95"/>
      <c r="E405" s="95"/>
      <c r="F405" s="95"/>
      <c r="G405" s="257"/>
    </row>
    <row r="406" spans="1:7" ht="15">
      <c r="A406" s="126"/>
      <c r="B406" s="256"/>
      <c r="C406" s="95"/>
      <c r="D406" s="95"/>
      <c r="E406" s="95"/>
      <c r="F406" s="95"/>
      <c r="G406" s="257"/>
    </row>
    <row r="407" spans="1:7" ht="15">
      <c r="A407" s="126"/>
      <c r="B407" s="256"/>
      <c r="C407" s="95"/>
      <c r="D407" s="95"/>
      <c r="E407" s="95"/>
      <c r="F407" s="95"/>
      <c r="G407" s="257"/>
    </row>
    <row r="408" spans="1:7" ht="15">
      <c r="A408" s="126"/>
      <c r="B408" s="256"/>
      <c r="C408" s="95"/>
      <c r="D408" s="95"/>
      <c r="E408" s="95"/>
      <c r="F408" s="95"/>
      <c r="G408" s="257"/>
    </row>
    <row r="409" spans="1:7" ht="15">
      <c r="A409" s="126"/>
      <c r="B409" s="256"/>
      <c r="C409" s="95"/>
      <c r="D409" s="95"/>
      <c r="E409" s="95"/>
      <c r="F409" s="95"/>
      <c r="G409" s="257"/>
    </row>
    <row r="410" spans="1:7" ht="15">
      <c r="A410" s="126"/>
      <c r="B410" s="256"/>
      <c r="C410" s="95"/>
      <c r="D410" s="95"/>
      <c r="E410" s="95"/>
      <c r="F410" s="95"/>
      <c r="G410" s="257"/>
    </row>
    <row r="411" spans="1:7" ht="15">
      <c r="A411" s="126"/>
      <c r="B411" s="256"/>
      <c r="C411" s="95"/>
      <c r="D411" s="95"/>
      <c r="E411" s="95"/>
      <c r="F411" s="95"/>
      <c r="G411" s="257"/>
    </row>
    <row r="412" spans="1:7" ht="15">
      <c r="A412" s="126"/>
      <c r="B412" s="256"/>
      <c r="C412" s="95"/>
      <c r="D412" s="95"/>
      <c r="E412" s="95"/>
      <c r="F412" s="95"/>
      <c r="G412" s="257"/>
    </row>
    <row r="413" spans="1:7" ht="15">
      <c r="A413" s="126"/>
      <c r="B413" s="256"/>
      <c r="C413" s="95"/>
      <c r="D413" s="95"/>
      <c r="E413" s="95"/>
      <c r="F413" s="95"/>
      <c r="G413" s="257"/>
    </row>
    <row r="414" spans="1:7" ht="15">
      <c r="A414" s="126"/>
      <c r="B414" s="256"/>
      <c r="C414" s="95"/>
      <c r="D414" s="95"/>
      <c r="E414" s="95"/>
      <c r="F414" s="95"/>
      <c r="G414" s="257"/>
    </row>
    <row r="415" spans="1:7" ht="15">
      <c r="A415" s="126"/>
      <c r="B415" s="256"/>
      <c r="C415" s="95"/>
      <c r="D415" s="95"/>
      <c r="E415" s="95"/>
      <c r="F415" s="95"/>
      <c r="G415" s="257"/>
    </row>
    <row r="416" spans="1:7" ht="15">
      <c r="A416" s="126"/>
      <c r="B416" s="256"/>
      <c r="C416" s="95"/>
      <c r="D416" s="95"/>
      <c r="E416" s="95"/>
      <c r="F416" s="95"/>
      <c r="G416" s="257"/>
    </row>
    <row r="417" spans="1:7" ht="15">
      <c r="A417" s="126"/>
      <c r="B417" s="256"/>
      <c r="C417" s="95"/>
      <c r="D417" s="95"/>
      <c r="E417" s="95"/>
      <c r="F417" s="95"/>
      <c r="G417" s="257"/>
    </row>
    <row r="418" spans="1:7" ht="15">
      <c r="A418" s="126"/>
      <c r="B418" s="256"/>
      <c r="C418" s="95"/>
      <c r="D418" s="95"/>
      <c r="E418" s="95"/>
      <c r="F418" s="95"/>
      <c r="G418" s="257"/>
    </row>
    <row r="419" spans="1:7" ht="15">
      <c r="A419" s="126"/>
      <c r="B419" s="256"/>
      <c r="C419" s="95"/>
      <c r="D419" s="95"/>
      <c r="E419" s="95"/>
      <c r="F419" s="95"/>
      <c r="G419" s="257"/>
    </row>
    <row r="420" spans="1:7" ht="15">
      <c r="A420" s="126"/>
      <c r="B420" s="256"/>
      <c r="C420" s="95"/>
      <c r="D420" s="95"/>
      <c r="E420" s="95"/>
      <c r="F420" s="95"/>
      <c r="G420" s="257"/>
    </row>
    <row r="421" spans="1:7" ht="15">
      <c r="A421" s="126"/>
      <c r="B421" s="256"/>
      <c r="C421" s="95"/>
      <c r="D421" s="95"/>
      <c r="E421" s="95"/>
      <c r="F421" s="95"/>
      <c r="G421" s="257"/>
    </row>
    <row r="422" spans="1:7" ht="15">
      <c r="A422" s="126"/>
      <c r="B422" s="256"/>
      <c r="C422" s="95"/>
      <c r="D422" s="95"/>
      <c r="E422" s="95"/>
      <c r="F422" s="95"/>
      <c r="G422" s="257"/>
    </row>
    <row r="423" spans="1:7" ht="15">
      <c r="A423" s="126"/>
      <c r="B423" s="256"/>
      <c r="C423" s="95"/>
      <c r="D423" s="95"/>
      <c r="E423" s="95"/>
      <c r="F423" s="95"/>
      <c r="G423" s="257"/>
    </row>
    <row r="424" spans="1:7" ht="15">
      <c r="A424" s="126"/>
      <c r="B424" s="256"/>
      <c r="C424" s="95"/>
      <c r="D424" s="95"/>
      <c r="E424" s="95"/>
      <c r="F424" s="95"/>
      <c r="G424" s="257"/>
    </row>
    <row r="425" spans="1:7" ht="15">
      <c r="A425" s="126"/>
      <c r="B425" s="256"/>
      <c r="C425" s="95"/>
      <c r="D425" s="95"/>
      <c r="E425" s="95"/>
      <c r="F425" s="95"/>
      <c r="G425" s="257"/>
    </row>
    <row r="426" spans="1:7" ht="15">
      <c r="A426" s="126"/>
      <c r="B426" s="256"/>
      <c r="C426" s="95"/>
      <c r="D426" s="95"/>
      <c r="E426" s="95"/>
      <c r="F426" s="95"/>
      <c r="G426" s="257"/>
    </row>
    <row r="427" spans="1:7" ht="15">
      <c r="A427" s="126"/>
      <c r="B427" s="256"/>
      <c r="C427" s="95"/>
      <c r="D427" s="95"/>
      <c r="E427" s="95"/>
      <c r="F427" s="95"/>
      <c r="G427" s="257"/>
    </row>
    <row r="428" spans="1:7" ht="15">
      <c r="A428" s="126"/>
      <c r="B428" s="256"/>
      <c r="C428" s="95"/>
      <c r="D428" s="95"/>
      <c r="E428" s="95"/>
      <c r="F428" s="95"/>
      <c r="G428" s="257"/>
    </row>
    <row r="429" spans="1:7" ht="15">
      <c r="A429" s="126"/>
      <c r="B429" s="256"/>
      <c r="C429" s="95"/>
      <c r="D429" s="95"/>
      <c r="E429" s="95"/>
      <c r="F429" s="95"/>
      <c r="G429" s="257"/>
    </row>
    <row r="430" spans="1:7" ht="15">
      <c r="A430" s="126"/>
      <c r="B430" s="256"/>
      <c r="C430" s="95"/>
      <c r="D430" s="95"/>
      <c r="E430" s="95"/>
      <c r="F430" s="95"/>
      <c r="G430" s="257"/>
    </row>
    <row r="431" spans="1:7" ht="15">
      <c r="A431" s="126"/>
      <c r="B431" s="256"/>
      <c r="C431" s="95"/>
      <c r="D431" s="95"/>
      <c r="E431" s="95"/>
      <c r="F431" s="95"/>
      <c r="G431" s="257"/>
    </row>
    <row r="432" spans="1:7" ht="15">
      <c r="A432" s="126"/>
      <c r="B432" s="256"/>
      <c r="C432" s="95"/>
      <c r="D432" s="95"/>
      <c r="E432" s="95"/>
      <c r="F432" s="95"/>
      <c r="G432" s="257"/>
    </row>
    <row r="433" spans="1:7" ht="15">
      <c r="A433" s="126"/>
      <c r="B433" s="256"/>
      <c r="C433" s="95"/>
      <c r="D433" s="95"/>
      <c r="E433" s="95"/>
      <c r="F433" s="95"/>
      <c r="G433" s="257"/>
    </row>
    <row r="434" spans="1:7" ht="15">
      <c r="A434" s="126"/>
      <c r="B434" s="256"/>
      <c r="C434" s="95"/>
      <c r="D434" s="95"/>
      <c r="E434" s="95"/>
      <c r="F434" s="95"/>
      <c r="G434" s="257"/>
    </row>
    <row r="435" spans="1:7" ht="15">
      <c r="A435" s="126"/>
      <c r="B435" s="256"/>
      <c r="C435" s="95"/>
      <c r="D435" s="95"/>
      <c r="E435" s="95"/>
      <c r="F435" s="95"/>
      <c r="G435" s="257"/>
    </row>
    <row r="436" spans="1:7" ht="15">
      <c r="A436" s="126"/>
      <c r="B436" s="256"/>
      <c r="C436" s="95"/>
      <c r="D436" s="95"/>
      <c r="E436" s="95"/>
      <c r="F436" s="95"/>
      <c r="G436" s="257"/>
    </row>
    <row r="437" spans="1:7" ht="15">
      <c r="A437" s="126"/>
      <c r="B437" s="256"/>
      <c r="C437" s="95"/>
      <c r="D437" s="95"/>
      <c r="E437" s="95"/>
      <c r="F437" s="95"/>
      <c r="G437" s="257"/>
    </row>
    <row r="438" spans="1:7" ht="15">
      <c r="A438" s="126"/>
      <c r="B438" s="256"/>
      <c r="C438" s="95"/>
      <c r="D438" s="95"/>
      <c r="E438" s="95"/>
      <c r="F438" s="95"/>
      <c r="G438" s="257"/>
    </row>
    <row r="439" spans="1:7" ht="15">
      <c r="A439" s="126"/>
      <c r="B439" s="256"/>
      <c r="C439" s="95"/>
      <c r="D439" s="95"/>
      <c r="E439" s="95"/>
      <c r="F439" s="95"/>
      <c r="G439" s="257"/>
    </row>
    <row r="440" spans="1:7" ht="15">
      <c r="A440" s="126"/>
      <c r="B440" s="256"/>
      <c r="C440" s="95"/>
      <c r="D440" s="95"/>
      <c r="E440" s="95"/>
      <c r="F440" s="95"/>
      <c r="G440" s="257"/>
    </row>
    <row r="441" spans="1:7" ht="15">
      <c r="A441" s="126"/>
      <c r="B441" s="256"/>
      <c r="C441" s="95"/>
      <c r="D441" s="95"/>
      <c r="E441" s="95"/>
      <c r="F441" s="95"/>
      <c r="G441" s="257"/>
    </row>
    <row r="442" spans="1:7" ht="15">
      <c r="A442" s="126"/>
      <c r="B442" s="256"/>
      <c r="C442" s="95"/>
      <c r="D442" s="95"/>
      <c r="E442" s="95"/>
      <c r="F442" s="95"/>
      <c r="G442" s="257"/>
    </row>
    <row r="443" spans="1:7" ht="15">
      <c r="A443" s="126"/>
      <c r="B443" s="256"/>
      <c r="C443" s="95"/>
      <c r="D443" s="95"/>
      <c r="E443" s="95"/>
      <c r="F443" s="95"/>
      <c r="G443" s="257"/>
    </row>
    <row r="444" spans="1:7" ht="15">
      <c r="A444" s="126"/>
      <c r="B444" s="256"/>
      <c r="C444" s="95"/>
      <c r="D444" s="95"/>
      <c r="E444" s="95"/>
      <c r="F444" s="95"/>
      <c r="G444" s="257"/>
    </row>
    <row r="445" spans="1:7" ht="15">
      <c r="A445" s="126"/>
      <c r="B445" s="256"/>
      <c r="C445" s="95"/>
      <c r="D445" s="95"/>
      <c r="E445" s="95"/>
      <c r="F445" s="95"/>
      <c r="G445" s="257"/>
    </row>
    <row r="446" spans="1:7" ht="15">
      <c r="A446" s="126"/>
      <c r="B446" s="256"/>
      <c r="C446" s="95"/>
      <c r="D446" s="95"/>
      <c r="E446" s="95"/>
      <c r="F446" s="95"/>
      <c r="G446" s="257"/>
    </row>
    <row r="447" spans="1:7" ht="15">
      <c r="A447" s="126"/>
      <c r="B447" s="256"/>
      <c r="C447" s="95"/>
      <c r="D447" s="95"/>
      <c r="E447" s="95"/>
      <c r="F447" s="95"/>
      <c r="G447" s="257"/>
    </row>
    <row r="448" spans="1:7" ht="15">
      <c r="A448" s="126"/>
      <c r="B448" s="256"/>
      <c r="C448" s="95"/>
      <c r="D448" s="95"/>
      <c r="E448" s="95"/>
      <c r="F448" s="95"/>
      <c r="G448" s="257"/>
    </row>
    <row r="449" spans="1:7" ht="15">
      <c r="A449" s="126"/>
      <c r="B449" s="256"/>
      <c r="C449" s="95"/>
      <c r="D449" s="95"/>
      <c r="E449" s="95"/>
      <c r="F449" s="95"/>
      <c r="G449" s="257"/>
    </row>
    <row r="450" spans="1:7" ht="15">
      <c r="A450" s="126"/>
      <c r="B450" s="256"/>
      <c r="C450" s="95"/>
      <c r="D450" s="95"/>
      <c r="E450" s="95"/>
      <c r="F450" s="95"/>
      <c r="G450" s="257"/>
    </row>
    <row r="451" spans="1:7" ht="15">
      <c r="A451" s="126"/>
      <c r="B451" s="256"/>
      <c r="C451" s="95"/>
      <c r="D451" s="95"/>
      <c r="E451" s="95"/>
      <c r="F451" s="95"/>
      <c r="G451" s="257"/>
    </row>
    <row r="452" spans="1:7" ht="15">
      <c r="A452" s="126"/>
      <c r="B452" s="256"/>
      <c r="C452" s="95"/>
      <c r="D452" s="95"/>
      <c r="E452" s="95"/>
      <c r="F452" s="95"/>
      <c r="G452" s="257"/>
    </row>
    <row r="453" spans="1:7" ht="15">
      <c r="A453" s="126"/>
      <c r="B453" s="256"/>
      <c r="C453" s="95"/>
      <c r="D453" s="95"/>
      <c r="E453" s="95"/>
      <c r="F453" s="95"/>
      <c r="G453" s="257"/>
    </row>
    <row r="454" spans="1:7" ht="15">
      <c r="A454" s="126"/>
      <c r="B454" s="256"/>
      <c r="C454" s="95"/>
      <c r="D454" s="95"/>
      <c r="E454" s="95"/>
      <c r="F454" s="95"/>
      <c r="G454" s="257"/>
    </row>
    <row r="455" spans="1:7" ht="15">
      <c r="A455" s="126"/>
      <c r="B455" s="256"/>
      <c r="C455" s="95"/>
      <c r="D455" s="95"/>
      <c r="E455" s="95"/>
      <c r="F455" s="95"/>
      <c r="G455" s="257"/>
    </row>
    <row r="456" spans="1:7" ht="15">
      <c r="A456" s="126"/>
      <c r="B456" s="256"/>
      <c r="C456" s="95"/>
      <c r="D456" s="95"/>
      <c r="E456" s="95"/>
      <c r="F456" s="95"/>
      <c r="G456" s="257"/>
    </row>
    <row r="457" spans="1:7" ht="15">
      <c r="A457" s="126"/>
      <c r="B457" s="256"/>
      <c r="C457" s="95"/>
      <c r="D457" s="95"/>
      <c r="E457" s="95"/>
      <c r="F457" s="95"/>
      <c r="G457" s="257"/>
    </row>
    <row r="458" spans="1:7" ht="15">
      <c r="A458" s="126"/>
      <c r="B458" s="256"/>
      <c r="C458" s="95"/>
      <c r="D458" s="95"/>
      <c r="E458" s="95"/>
      <c r="F458" s="95"/>
      <c r="G458" s="257"/>
    </row>
    <row r="459" spans="1:7" ht="15">
      <c r="A459" s="126"/>
      <c r="B459" s="256"/>
      <c r="C459" s="95"/>
      <c r="D459" s="95"/>
      <c r="E459" s="95"/>
      <c r="F459" s="95"/>
      <c r="G459" s="257"/>
    </row>
    <row r="460" spans="1:7" ht="15">
      <c r="A460" s="126"/>
      <c r="B460" s="256"/>
      <c r="C460" s="95"/>
      <c r="D460" s="95"/>
      <c r="E460" s="95"/>
      <c r="F460" s="95"/>
      <c r="G460" s="257"/>
    </row>
    <row r="461" spans="1:7" ht="15">
      <c r="A461" s="126"/>
      <c r="B461" s="256"/>
      <c r="C461" s="95"/>
      <c r="D461" s="95"/>
      <c r="E461" s="95"/>
      <c r="F461" s="95"/>
      <c r="G461" s="257"/>
    </row>
    <row r="462" spans="1:7" ht="15">
      <c r="A462" s="126"/>
      <c r="B462" s="256"/>
      <c r="C462" s="95"/>
      <c r="D462" s="95"/>
      <c r="E462" s="95"/>
      <c r="F462" s="95"/>
      <c r="G462" s="257"/>
    </row>
    <row r="463" spans="1:7" ht="15">
      <c r="A463" s="126"/>
      <c r="B463" s="256"/>
      <c r="C463" s="95"/>
      <c r="D463" s="95"/>
      <c r="E463" s="95"/>
      <c r="F463" s="95"/>
      <c r="G463" s="257"/>
    </row>
    <row r="464" spans="1:7" ht="15">
      <c r="A464" s="126"/>
      <c r="B464" s="256"/>
      <c r="C464" s="95"/>
      <c r="D464" s="95"/>
      <c r="E464" s="95"/>
      <c r="F464" s="95"/>
      <c r="G464" s="257"/>
    </row>
    <row r="465" spans="1:7" ht="15">
      <c r="A465" s="126"/>
      <c r="B465" s="256"/>
      <c r="C465" s="95"/>
      <c r="D465" s="95"/>
      <c r="E465" s="95"/>
      <c r="F465" s="95"/>
      <c r="G465" s="257"/>
    </row>
    <row r="466" spans="1:7" ht="15">
      <c r="A466" s="126"/>
      <c r="B466" s="256"/>
      <c r="C466" s="95"/>
      <c r="D466" s="95"/>
      <c r="E466" s="95"/>
      <c r="F466" s="95"/>
      <c r="G466" s="257"/>
    </row>
    <row r="467" spans="1:7" ht="15">
      <c r="A467" s="126"/>
      <c r="B467" s="256"/>
      <c r="C467" s="95"/>
      <c r="D467" s="95"/>
      <c r="E467" s="95"/>
      <c r="F467" s="95"/>
      <c r="G467" s="257"/>
    </row>
    <row r="468" spans="1:7" ht="15">
      <c r="A468" s="126"/>
      <c r="B468" s="256"/>
      <c r="C468" s="95"/>
      <c r="D468" s="95"/>
      <c r="E468" s="95"/>
      <c r="F468" s="95"/>
      <c r="G468" s="257"/>
    </row>
    <row r="469" spans="1:7" ht="15">
      <c r="A469" s="126"/>
      <c r="B469" s="256"/>
      <c r="C469" s="95"/>
      <c r="D469" s="95"/>
      <c r="E469" s="95"/>
      <c r="F469" s="95"/>
      <c r="G469" s="257"/>
    </row>
    <row r="470" spans="1:7" ht="15">
      <c r="A470" s="126"/>
      <c r="B470" s="256"/>
      <c r="C470" s="95"/>
      <c r="D470" s="95"/>
      <c r="E470" s="95"/>
      <c r="F470" s="95"/>
      <c r="G470" s="257"/>
    </row>
    <row r="471" spans="1:7" ht="15">
      <c r="A471" s="126"/>
      <c r="B471" s="256"/>
      <c r="C471" s="95"/>
      <c r="D471" s="95"/>
      <c r="E471" s="95"/>
      <c r="F471" s="95"/>
      <c r="G471" s="257"/>
    </row>
    <row r="472" spans="1:7" ht="15">
      <c r="A472" s="126"/>
      <c r="B472" s="256"/>
      <c r="C472" s="95"/>
      <c r="D472" s="95"/>
      <c r="E472" s="95"/>
      <c r="F472" s="95"/>
      <c r="G472" s="257"/>
    </row>
    <row r="473" spans="1:7" ht="15">
      <c r="A473" s="126"/>
      <c r="B473" s="256"/>
      <c r="C473" s="95"/>
      <c r="D473" s="95"/>
      <c r="E473" s="95"/>
      <c r="F473" s="95"/>
      <c r="G473" s="257"/>
    </row>
    <row r="474" spans="1:7" ht="15">
      <c r="A474" s="126"/>
      <c r="B474" s="256"/>
      <c r="C474" s="95"/>
      <c r="D474" s="95"/>
      <c r="E474" s="95"/>
      <c r="F474" s="95"/>
      <c r="G474" s="257"/>
    </row>
    <row r="475" spans="1:7" ht="15">
      <c r="A475" s="126"/>
      <c r="B475" s="256"/>
      <c r="C475" s="95"/>
      <c r="D475" s="95"/>
      <c r="E475" s="95"/>
      <c r="F475" s="95"/>
      <c r="G475" s="257"/>
    </row>
    <row r="476" spans="1:7" ht="15">
      <c r="A476" s="126"/>
      <c r="B476" s="256"/>
      <c r="C476" s="95"/>
      <c r="D476" s="95"/>
      <c r="E476" s="95"/>
      <c r="F476" s="95"/>
      <c r="G476" s="257"/>
    </row>
    <row r="477" spans="1:7" ht="15">
      <c r="A477" s="126"/>
      <c r="B477" s="256"/>
      <c r="C477" s="95"/>
      <c r="D477" s="95"/>
      <c r="E477" s="95"/>
      <c r="F477" s="95"/>
      <c r="G477" s="257"/>
    </row>
    <row r="478" spans="1:7" ht="15">
      <c r="A478" s="126"/>
      <c r="B478" s="256"/>
      <c r="C478" s="95"/>
      <c r="D478" s="95"/>
      <c r="E478" s="95"/>
      <c r="F478" s="95"/>
      <c r="G478" s="257"/>
    </row>
    <row r="479" spans="1:7" ht="15">
      <c r="A479" s="126"/>
      <c r="B479" s="256"/>
      <c r="C479" s="95"/>
      <c r="D479" s="95"/>
      <c r="E479" s="95"/>
      <c r="F479" s="95"/>
      <c r="G479" s="257"/>
    </row>
    <row r="480" spans="1:7" ht="15">
      <c r="A480" s="126"/>
      <c r="B480" s="256"/>
      <c r="C480" s="95"/>
      <c r="D480" s="95"/>
      <c r="E480" s="95"/>
      <c r="F480" s="95"/>
      <c r="G480" s="257"/>
    </row>
    <row r="481" spans="1:7" ht="15">
      <c r="A481" s="126"/>
      <c r="B481" s="256"/>
      <c r="C481" s="95"/>
      <c r="D481" s="95"/>
      <c r="E481" s="95"/>
      <c r="F481" s="95"/>
      <c r="G481" s="257"/>
    </row>
    <row r="482" spans="1:7" ht="15">
      <c r="A482" s="126"/>
      <c r="B482" s="256"/>
      <c r="C482" s="95"/>
      <c r="D482" s="95"/>
      <c r="E482" s="95"/>
      <c r="F482" s="95"/>
      <c r="G482" s="257"/>
    </row>
    <row r="483" spans="1:7" ht="15">
      <c r="A483" s="126"/>
      <c r="B483" s="256"/>
      <c r="C483" s="95"/>
      <c r="D483" s="95"/>
      <c r="E483" s="95"/>
      <c r="F483" s="95"/>
      <c r="G483" s="257"/>
    </row>
    <row r="484" spans="1:7" ht="15">
      <c r="A484" s="126"/>
      <c r="B484" s="256"/>
      <c r="C484" s="95"/>
      <c r="D484" s="95"/>
      <c r="E484" s="95"/>
      <c r="F484" s="95"/>
      <c r="G484" s="257"/>
    </row>
    <row r="485" spans="1:7" ht="15">
      <c r="A485" s="126"/>
      <c r="B485" s="256"/>
      <c r="C485" s="95"/>
      <c r="D485" s="95"/>
      <c r="E485" s="95"/>
      <c r="F485" s="95"/>
      <c r="G485" s="257"/>
    </row>
    <row r="486" spans="1:7" ht="15">
      <c r="A486" s="126"/>
      <c r="B486" s="256"/>
      <c r="C486" s="95"/>
      <c r="D486" s="95"/>
      <c r="E486" s="95"/>
      <c r="F486" s="95"/>
      <c r="G486" s="257"/>
    </row>
    <row r="487" spans="1:7" ht="15">
      <c r="A487" s="126"/>
      <c r="B487" s="256"/>
      <c r="C487" s="95"/>
      <c r="D487" s="95"/>
      <c r="E487" s="95"/>
      <c r="F487" s="95"/>
      <c r="G487" s="257"/>
    </row>
    <row r="488" spans="1:7" ht="15">
      <c r="A488" s="126"/>
      <c r="B488" s="256"/>
      <c r="C488" s="95"/>
      <c r="D488" s="95"/>
      <c r="E488" s="95"/>
      <c r="F488" s="95"/>
      <c r="G488" s="257"/>
    </row>
    <row r="489" spans="1:7" ht="15">
      <c r="A489" s="126"/>
      <c r="B489" s="256"/>
      <c r="C489" s="95"/>
      <c r="D489" s="95"/>
      <c r="E489" s="95"/>
      <c r="F489" s="95"/>
      <c r="G489" s="257"/>
    </row>
    <row r="490" spans="1:7" ht="15">
      <c r="A490" s="126"/>
      <c r="B490" s="256"/>
      <c r="C490" s="95"/>
      <c r="D490" s="95"/>
      <c r="E490" s="95"/>
      <c r="F490" s="95"/>
      <c r="G490" s="257"/>
    </row>
    <row r="491" spans="1:7" ht="15">
      <c r="A491" s="126"/>
      <c r="B491" s="256"/>
      <c r="C491" s="95"/>
      <c r="D491" s="95"/>
      <c r="E491" s="95"/>
      <c r="F491" s="95"/>
      <c r="G491" s="257"/>
    </row>
    <row r="492" spans="1:7" ht="15">
      <c r="A492" s="126"/>
      <c r="B492" s="256"/>
      <c r="C492" s="95"/>
      <c r="D492" s="95"/>
      <c r="E492" s="95"/>
      <c r="F492" s="95"/>
      <c r="G492" s="257"/>
    </row>
    <row r="493" spans="1:7" ht="15">
      <c r="A493" s="126"/>
      <c r="B493" s="256"/>
      <c r="C493" s="95"/>
      <c r="D493" s="95"/>
      <c r="E493" s="95"/>
      <c r="F493" s="95"/>
      <c r="G493" s="257"/>
    </row>
    <row r="494" spans="1:7" ht="15">
      <c r="A494" s="126"/>
      <c r="B494" s="256"/>
      <c r="C494" s="95"/>
      <c r="D494" s="95"/>
      <c r="E494" s="95"/>
      <c r="F494" s="95"/>
      <c r="G494" s="257"/>
    </row>
    <row r="495" spans="1:7" ht="15">
      <c r="A495" s="126"/>
      <c r="B495" s="256"/>
      <c r="C495" s="95"/>
      <c r="D495" s="95"/>
      <c r="E495" s="95"/>
      <c r="F495" s="95"/>
      <c r="G495" s="257"/>
    </row>
    <row r="496" spans="1:7" ht="15">
      <c r="A496" s="126"/>
      <c r="B496" s="256"/>
      <c r="C496" s="95"/>
      <c r="D496" s="95"/>
      <c r="E496" s="95"/>
      <c r="F496" s="95"/>
      <c r="G496" s="257"/>
    </row>
    <row r="497" spans="1:7" ht="15">
      <c r="A497" s="126"/>
      <c r="B497" s="256"/>
      <c r="C497" s="95"/>
      <c r="D497" s="95"/>
      <c r="E497" s="95"/>
      <c r="F497" s="95"/>
      <c r="G497" s="257"/>
    </row>
    <row r="498" spans="1:7" ht="15">
      <c r="A498" s="126"/>
      <c r="B498" s="256"/>
      <c r="C498" s="95"/>
      <c r="D498" s="95"/>
      <c r="E498" s="95"/>
      <c r="F498" s="95"/>
      <c r="G498" s="257"/>
    </row>
    <row r="499" spans="1:7" ht="15">
      <c r="A499" s="126"/>
      <c r="B499" s="256"/>
      <c r="C499" s="95"/>
      <c r="D499" s="95"/>
      <c r="E499" s="95"/>
      <c r="F499" s="95"/>
      <c r="G499" s="257"/>
    </row>
    <row r="500" spans="1:7" ht="15">
      <c r="A500" s="126"/>
      <c r="B500" s="256"/>
      <c r="C500" s="95"/>
      <c r="D500" s="95"/>
      <c r="E500" s="95"/>
      <c r="F500" s="95"/>
      <c r="G500" s="257"/>
    </row>
    <row r="501" spans="1:7" ht="15">
      <c r="A501" s="126"/>
      <c r="B501" s="256"/>
      <c r="C501" s="95"/>
      <c r="D501" s="95"/>
      <c r="E501" s="95"/>
      <c r="F501" s="95"/>
      <c r="G501" s="257"/>
    </row>
    <row r="502" spans="1:7" ht="15">
      <c r="A502" s="126"/>
      <c r="B502" s="256"/>
      <c r="C502" s="95"/>
      <c r="D502" s="95"/>
      <c r="E502" s="95"/>
      <c r="F502" s="95"/>
      <c r="G502" s="257"/>
    </row>
    <row r="503" spans="1:7" ht="15">
      <c r="A503" s="126"/>
      <c r="B503" s="256"/>
      <c r="C503" s="95"/>
      <c r="D503" s="95"/>
      <c r="E503" s="95"/>
      <c r="F503" s="95"/>
      <c r="G503" s="257"/>
    </row>
    <row r="504" spans="1:7" ht="15">
      <c r="A504" s="126"/>
      <c r="B504" s="256"/>
      <c r="C504" s="95"/>
      <c r="D504" s="95"/>
      <c r="E504" s="95"/>
      <c r="F504" s="95"/>
      <c r="G504" s="257"/>
    </row>
    <row r="505" spans="1:7" ht="15">
      <c r="A505" s="126"/>
      <c r="B505" s="256"/>
      <c r="C505" s="95"/>
      <c r="D505" s="95"/>
      <c r="E505" s="95"/>
      <c r="F505" s="95"/>
      <c r="G505" s="257"/>
    </row>
    <row r="506" spans="1:7" ht="15">
      <c r="A506" s="126"/>
      <c r="B506" s="256"/>
      <c r="C506" s="95"/>
      <c r="D506" s="95"/>
      <c r="E506" s="95"/>
      <c r="F506" s="95"/>
      <c r="G506" s="257"/>
    </row>
    <row r="507" spans="1:7" ht="15">
      <c r="A507" s="126"/>
      <c r="B507" s="256"/>
      <c r="C507" s="95"/>
      <c r="D507" s="95"/>
      <c r="E507" s="95"/>
      <c r="F507" s="95"/>
      <c r="G507" s="257"/>
    </row>
    <row r="508" spans="1:7" ht="15">
      <c r="A508" s="126"/>
      <c r="B508" s="256"/>
      <c r="C508" s="95"/>
      <c r="D508" s="95"/>
      <c r="E508" s="95"/>
      <c r="F508" s="95"/>
      <c r="G508" s="257"/>
    </row>
    <row r="509" spans="1:7" ht="15">
      <c r="A509" s="126"/>
      <c r="B509" s="256"/>
      <c r="C509" s="95"/>
      <c r="D509" s="95"/>
      <c r="E509" s="95"/>
      <c r="F509" s="95"/>
      <c r="G509" s="257"/>
    </row>
    <row r="510" spans="1:7" ht="15">
      <c r="A510" s="126"/>
      <c r="B510" s="256"/>
      <c r="C510" s="95"/>
      <c r="D510" s="95"/>
      <c r="E510" s="95"/>
      <c r="F510" s="95"/>
      <c r="G510" s="257"/>
    </row>
    <row r="511" spans="1:7" ht="15">
      <c r="A511" s="126"/>
      <c r="B511" s="256"/>
      <c r="C511" s="95"/>
      <c r="D511" s="95"/>
      <c r="E511" s="95"/>
      <c r="F511" s="95"/>
      <c r="G511" s="257"/>
    </row>
    <row r="512" spans="1:7" ht="15">
      <c r="A512" s="126"/>
      <c r="B512" s="256"/>
      <c r="C512" s="95"/>
      <c r="D512" s="95"/>
      <c r="E512" s="95"/>
      <c r="F512" s="95"/>
      <c r="G512" s="257"/>
    </row>
    <row r="513" spans="1:7" ht="15">
      <c r="A513" s="126"/>
      <c r="B513" s="256"/>
      <c r="C513" s="95"/>
      <c r="D513" s="95"/>
      <c r="E513" s="95"/>
      <c r="F513" s="95"/>
      <c r="G513" s="257"/>
    </row>
    <row r="514" spans="1:7" ht="15">
      <c r="A514" s="126"/>
      <c r="B514" s="256"/>
      <c r="C514" s="95"/>
      <c r="D514" s="95"/>
      <c r="E514" s="95"/>
      <c r="F514" s="95"/>
      <c r="G514" s="257"/>
    </row>
    <row r="515" spans="1:7" ht="15">
      <c r="A515" s="126"/>
      <c r="B515" s="256"/>
      <c r="C515" s="95"/>
      <c r="D515" s="95"/>
      <c r="E515" s="95"/>
      <c r="F515" s="95"/>
      <c r="G515" s="257"/>
    </row>
    <row r="516" spans="1:7" ht="15">
      <c r="A516" s="126"/>
      <c r="B516" s="256"/>
      <c r="C516" s="95"/>
      <c r="D516" s="95"/>
      <c r="E516" s="95"/>
      <c r="F516" s="95"/>
      <c r="G516" s="257"/>
    </row>
    <row r="517" spans="1:7" ht="15">
      <c r="A517" s="126"/>
      <c r="B517" s="256"/>
      <c r="C517" s="95"/>
      <c r="D517" s="95"/>
      <c r="E517" s="95"/>
      <c r="F517" s="95"/>
      <c r="G517" s="257"/>
    </row>
    <row r="518" spans="1:7" ht="15">
      <c r="A518" s="126"/>
      <c r="B518" s="256"/>
      <c r="C518" s="95"/>
      <c r="D518" s="95"/>
      <c r="E518" s="95"/>
      <c r="F518" s="95"/>
      <c r="G518" s="257"/>
    </row>
    <row r="519" spans="1:7" ht="15">
      <c r="A519" s="126"/>
      <c r="B519" s="256"/>
      <c r="C519" s="95"/>
      <c r="D519" s="95"/>
      <c r="E519" s="95"/>
      <c r="F519" s="95"/>
      <c r="G519" s="257"/>
    </row>
    <row r="520" spans="1:7" ht="15">
      <c r="A520" s="126"/>
      <c r="B520" s="256"/>
      <c r="C520" s="95"/>
      <c r="D520" s="95"/>
      <c r="E520" s="95"/>
      <c r="F520" s="95"/>
      <c r="G520" s="257"/>
    </row>
    <row r="521" spans="1:7" ht="15">
      <c r="A521" s="126"/>
      <c r="B521" s="256"/>
      <c r="C521" s="95"/>
      <c r="D521" s="95"/>
      <c r="E521" s="95"/>
      <c r="F521" s="95"/>
      <c r="G521" s="257"/>
    </row>
    <row r="522" spans="1:7" ht="15">
      <c r="A522" s="126"/>
      <c r="B522" s="256"/>
      <c r="C522" s="95"/>
      <c r="D522" s="95"/>
      <c r="E522" s="95"/>
      <c r="F522" s="95"/>
      <c r="G522" s="257"/>
    </row>
    <row r="523" spans="1:7" ht="15">
      <c r="A523" s="126"/>
      <c r="B523" s="256"/>
      <c r="C523" s="95"/>
      <c r="D523" s="95"/>
      <c r="E523" s="95"/>
      <c r="F523" s="95"/>
      <c r="G523" s="257"/>
    </row>
    <row r="524" spans="1:7" ht="15">
      <c r="A524" s="126"/>
      <c r="B524" s="256"/>
      <c r="C524" s="95"/>
      <c r="D524" s="95"/>
      <c r="E524" s="95"/>
      <c r="F524" s="95"/>
      <c r="G524" s="257"/>
    </row>
    <row r="525" spans="1:7" ht="15">
      <c r="A525" s="126"/>
      <c r="B525" s="256"/>
      <c r="C525" s="95"/>
      <c r="D525" s="95"/>
      <c r="E525" s="95"/>
      <c r="F525" s="95"/>
      <c r="G525" s="257"/>
    </row>
    <row r="526" spans="1:7" ht="15">
      <c r="A526" s="126"/>
      <c r="B526" s="256"/>
      <c r="C526" s="95"/>
      <c r="D526" s="95"/>
      <c r="E526" s="95"/>
      <c r="F526" s="95"/>
      <c r="G526" s="257"/>
    </row>
    <row r="527" spans="1:7" ht="15">
      <c r="A527" s="126"/>
      <c r="B527" s="256"/>
      <c r="C527" s="95"/>
      <c r="D527" s="95"/>
      <c r="E527" s="95"/>
      <c r="F527" s="95"/>
      <c r="G527" s="257"/>
    </row>
    <row r="528" spans="1:7" ht="15">
      <c r="A528" s="126"/>
      <c r="B528" s="256"/>
      <c r="C528" s="95"/>
      <c r="D528" s="95"/>
      <c r="E528" s="95"/>
      <c r="F528" s="95"/>
      <c r="G528" s="257"/>
    </row>
    <row r="529" spans="1:7" ht="15">
      <c r="A529" s="126"/>
      <c r="B529" s="256"/>
      <c r="C529" s="95"/>
      <c r="D529" s="95"/>
      <c r="E529" s="95"/>
      <c r="F529" s="95"/>
      <c r="G529" s="257"/>
    </row>
    <row r="530" spans="1:7" ht="15">
      <c r="A530" s="126"/>
      <c r="B530" s="256"/>
      <c r="C530" s="95"/>
      <c r="D530" s="95"/>
      <c r="E530" s="95"/>
      <c r="F530" s="95"/>
      <c r="G530" s="257"/>
    </row>
    <row r="531" spans="1:7" ht="15">
      <c r="A531" s="126"/>
      <c r="B531" s="256"/>
      <c r="C531" s="95"/>
      <c r="D531" s="95"/>
      <c r="E531" s="95"/>
      <c r="F531" s="95"/>
      <c r="G531" s="257"/>
    </row>
    <row r="532" spans="1:7" ht="15">
      <c r="A532" s="126"/>
      <c r="B532" s="256"/>
      <c r="C532" s="95"/>
      <c r="D532" s="95"/>
      <c r="E532" s="95"/>
      <c r="F532" s="95"/>
      <c r="G532" s="257"/>
    </row>
    <row r="533" spans="1:7" ht="15">
      <c r="A533" s="126"/>
      <c r="B533" s="256"/>
      <c r="C533" s="95"/>
      <c r="D533" s="95"/>
      <c r="E533" s="95"/>
      <c r="F533" s="95"/>
      <c r="G533" s="257"/>
    </row>
    <row r="534" spans="1:7" ht="15">
      <c r="A534" s="126"/>
      <c r="B534" s="256"/>
      <c r="C534" s="95"/>
      <c r="D534" s="95"/>
      <c r="E534" s="95"/>
      <c r="F534" s="95"/>
      <c r="G534" s="257"/>
    </row>
    <row r="535" spans="1:7" ht="15">
      <c r="A535" s="126"/>
      <c r="B535" s="256"/>
      <c r="C535" s="95"/>
      <c r="D535" s="95"/>
      <c r="E535" s="95"/>
      <c r="F535" s="95"/>
      <c r="G535" s="257"/>
    </row>
    <row r="536" spans="1:7" ht="15">
      <c r="A536" s="126"/>
      <c r="B536" s="256"/>
      <c r="C536" s="95"/>
      <c r="D536" s="95"/>
      <c r="E536" s="95"/>
      <c r="F536" s="95"/>
      <c r="G536" s="257"/>
    </row>
    <row r="537" spans="1:7" ht="15">
      <c r="A537" s="126"/>
      <c r="B537" s="256"/>
      <c r="C537" s="95"/>
      <c r="D537" s="95"/>
      <c r="E537" s="95"/>
      <c r="F537" s="95"/>
      <c r="G537" s="257"/>
    </row>
    <row r="538" spans="1:7" ht="15">
      <c r="A538" s="126"/>
      <c r="B538" s="256"/>
      <c r="C538" s="95"/>
      <c r="D538" s="95"/>
      <c r="E538" s="95"/>
      <c r="F538" s="95"/>
      <c r="G538" s="257"/>
    </row>
    <row r="539" spans="1:7" ht="15">
      <c r="A539" s="126"/>
      <c r="B539" s="256"/>
      <c r="C539" s="95"/>
      <c r="D539" s="95"/>
      <c r="E539" s="95"/>
      <c r="F539" s="95"/>
      <c r="G539" s="257"/>
    </row>
    <row r="540" spans="1:7" ht="15">
      <c r="A540" s="126"/>
      <c r="B540" s="256"/>
      <c r="C540" s="95"/>
      <c r="D540" s="95"/>
      <c r="E540" s="95"/>
      <c r="F540" s="95"/>
      <c r="G540" s="257"/>
    </row>
    <row r="541" spans="1:7" ht="15">
      <c r="A541" s="126"/>
      <c r="B541" s="256"/>
      <c r="C541" s="95"/>
      <c r="D541" s="95"/>
      <c r="E541" s="95"/>
      <c r="F541" s="95"/>
      <c r="G541" s="257"/>
    </row>
    <row r="542" spans="1:7" ht="15">
      <c r="A542" s="126"/>
      <c r="B542" s="256"/>
      <c r="C542" s="95"/>
      <c r="D542" s="95"/>
      <c r="E542" s="95"/>
      <c r="F542" s="95"/>
      <c r="G542" s="257"/>
    </row>
    <row r="543" spans="1:7" ht="15">
      <c r="A543" s="126"/>
      <c r="B543" s="256"/>
      <c r="C543" s="95"/>
      <c r="D543" s="95"/>
      <c r="E543" s="95"/>
      <c r="F543" s="95"/>
      <c r="G543" s="257"/>
    </row>
    <row r="544" spans="1:7" ht="15">
      <c r="A544" s="126"/>
      <c r="B544" s="256"/>
      <c r="C544" s="95"/>
      <c r="D544" s="95"/>
      <c r="E544" s="95"/>
      <c r="F544" s="95"/>
      <c r="G544" s="257"/>
    </row>
    <row r="545" spans="1:7" ht="15">
      <c r="A545" s="126"/>
      <c r="B545" s="256"/>
      <c r="C545" s="95"/>
      <c r="D545" s="95"/>
      <c r="E545" s="95"/>
      <c r="F545" s="95"/>
      <c r="G545" s="257"/>
    </row>
    <row r="546" spans="1:7" ht="15">
      <c r="A546" s="126"/>
      <c r="B546" s="256"/>
      <c r="C546" s="95"/>
      <c r="D546" s="95"/>
      <c r="E546" s="95"/>
      <c r="F546" s="95"/>
      <c r="G546" s="257"/>
    </row>
    <row r="547" spans="1:7" ht="15">
      <c r="A547" s="126"/>
      <c r="B547" s="256"/>
      <c r="C547" s="95"/>
      <c r="D547" s="95"/>
      <c r="E547" s="95"/>
      <c r="F547" s="95"/>
      <c r="G547" s="257"/>
    </row>
    <row r="548" spans="1:7" ht="15">
      <c r="A548" s="126"/>
      <c r="B548" s="256"/>
      <c r="C548" s="95"/>
      <c r="D548" s="95"/>
      <c r="E548" s="95"/>
      <c r="F548" s="95"/>
      <c r="G548" s="257"/>
    </row>
    <row r="549" spans="1:7" ht="15">
      <c r="A549" s="126"/>
      <c r="B549" s="256"/>
      <c r="C549" s="95"/>
      <c r="D549" s="95"/>
      <c r="E549" s="95"/>
      <c r="F549" s="95"/>
      <c r="G549" s="257"/>
    </row>
    <row r="550" spans="1:7" ht="15">
      <c r="A550" s="126"/>
      <c r="B550" s="256"/>
      <c r="C550" s="95"/>
      <c r="D550" s="95"/>
      <c r="E550" s="95"/>
      <c r="F550" s="95"/>
      <c r="G550" s="257"/>
    </row>
    <row r="551" spans="1:7" ht="15">
      <c r="A551" s="126"/>
      <c r="B551" s="256"/>
      <c r="C551" s="95"/>
      <c r="D551" s="95"/>
      <c r="E551" s="95"/>
      <c r="F551" s="95"/>
      <c r="G551" s="257"/>
    </row>
    <row r="552" spans="1:7" ht="15">
      <c r="A552" s="126"/>
      <c r="B552" s="256"/>
      <c r="C552" s="95"/>
      <c r="D552" s="95"/>
      <c r="E552" s="95"/>
      <c r="F552" s="95"/>
      <c r="G552" s="257"/>
    </row>
    <row r="553" spans="1:7" ht="15">
      <c r="A553" s="126"/>
      <c r="B553" s="256"/>
      <c r="C553" s="95"/>
      <c r="D553" s="95"/>
      <c r="E553" s="95"/>
      <c r="F553" s="95"/>
      <c r="G553" s="257"/>
    </row>
    <row r="554" spans="1:7" ht="15">
      <c r="A554" s="126"/>
      <c r="B554" s="256"/>
      <c r="C554" s="95"/>
      <c r="D554" s="95"/>
      <c r="E554" s="95"/>
      <c r="F554" s="95"/>
      <c r="G554" s="257"/>
    </row>
    <row r="555" spans="1:7" ht="15">
      <c r="A555" s="126"/>
      <c r="B555" s="256"/>
      <c r="C555" s="95"/>
      <c r="D555" s="95"/>
      <c r="E555" s="95"/>
      <c r="F555" s="95"/>
      <c r="G555" s="257"/>
    </row>
    <row r="556" spans="1:7" ht="15">
      <c r="A556" s="126"/>
      <c r="B556" s="256"/>
      <c r="C556" s="95"/>
      <c r="D556" s="95"/>
      <c r="E556" s="95"/>
      <c r="F556" s="95"/>
      <c r="G556" s="257"/>
    </row>
    <row r="557" spans="1:7" ht="15">
      <c r="A557" s="126"/>
      <c r="B557" s="256"/>
      <c r="C557" s="95"/>
      <c r="D557" s="95"/>
      <c r="E557" s="95"/>
      <c r="F557" s="95"/>
      <c r="G557" s="257"/>
    </row>
    <row r="558" spans="1:7" ht="15">
      <c r="A558" s="126"/>
      <c r="B558" s="256"/>
      <c r="C558" s="95"/>
      <c r="D558" s="95"/>
      <c r="E558" s="95"/>
      <c r="F558" s="95"/>
      <c r="G558" s="257"/>
    </row>
    <row r="559" spans="1:7" ht="15">
      <c r="A559" s="126"/>
      <c r="B559" s="256"/>
      <c r="C559" s="95"/>
      <c r="D559" s="95"/>
      <c r="E559" s="95"/>
      <c r="F559" s="95"/>
      <c r="G559" s="257"/>
    </row>
    <row r="560" spans="1:7" ht="15">
      <c r="A560" s="126"/>
      <c r="B560" s="256"/>
      <c r="C560" s="95"/>
      <c r="D560" s="95"/>
      <c r="E560" s="95"/>
      <c r="F560" s="95"/>
      <c r="G560" s="257"/>
    </row>
    <row r="561" spans="1:7" ht="15">
      <c r="A561" s="126"/>
      <c r="B561" s="256"/>
      <c r="C561" s="95"/>
      <c r="D561" s="95"/>
      <c r="E561" s="95"/>
      <c r="F561" s="95"/>
      <c r="G561" s="257"/>
    </row>
    <row r="562" spans="1:7" ht="15">
      <c r="A562" s="126"/>
      <c r="B562" s="256"/>
      <c r="C562" s="95"/>
      <c r="D562" s="95"/>
      <c r="E562" s="95"/>
      <c r="F562" s="95"/>
      <c r="G562" s="257"/>
    </row>
    <row r="563" spans="1:7" ht="15">
      <c r="A563" s="126"/>
      <c r="B563" s="256"/>
      <c r="C563" s="95"/>
      <c r="D563" s="95"/>
      <c r="E563" s="95"/>
      <c r="F563" s="95"/>
      <c r="G563" s="257"/>
    </row>
    <row r="564" spans="1:7" ht="15">
      <c r="A564" s="126"/>
      <c r="B564" s="256"/>
      <c r="C564" s="95"/>
      <c r="D564" s="95"/>
      <c r="E564" s="95"/>
      <c r="F564" s="95"/>
      <c r="G564" s="257"/>
    </row>
    <row r="565" spans="1:7" ht="15">
      <c r="A565" s="126"/>
      <c r="B565" s="256"/>
      <c r="C565" s="95"/>
      <c r="D565" s="95"/>
      <c r="E565" s="95"/>
      <c r="F565" s="95"/>
      <c r="G565" s="257"/>
    </row>
    <row r="566" spans="1:7" ht="15">
      <c r="A566" s="126"/>
      <c r="B566" s="256"/>
      <c r="C566" s="95"/>
      <c r="D566" s="95"/>
      <c r="E566" s="95"/>
      <c r="F566" s="95"/>
      <c r="G566" s="257"/>
    </row>
    <row r="567" spans="1:7" ht="15">
      <c r="A567" s="126"/>
      <c r="B567" s="256"/>
      <c r="C567" s="95"/>
      <c r="D567" s="95"/>
      <c r="E567" s="95"/>
      <c r="F567" s="95"/>
      <c r="G567" s="257"/>
    </row>
    <row r="568" spans="1:7" ht="15">
      <c r="A568" s="126"/>
      <c r="B568" s="256"/>
      <c r="C568" s="95"/>
      <c r="D568" s="95"/>
      <c r="E568" s="95"/>
      <c r="F568" s="95"/>
      <c r="G568" s="257"/>
    </row>
    <row r="569" spans="1:7" ht="15">
      <c r="A569" s="126"/>
      <c r="B569" s="256"/>
      <c r="C569" s="95"/>
      <c r="D569" s="95"/>
      <c r="E569" s="95"/>
      <c r="F569" s="95"/>
      <c r="G569" s="257"/>
    </row>
    <row r="570" spans="1:7" ht="15">
      <c r="A570" s="126"/>
      <c r="B570" s="256"/>
      <c r="C570" s="95"/>
      <c r="D570" s="95"/>
      <c r="E570" s="95"/>
      <c r="F570" s="95"/>
      <c r="G570" s="257"/>
    </row>
    <row r="571" spans="1:7" ht="15">
      <c r="A571" s="126"/>
      <c r="B571" s="256"/>
      <c r="C571" s="95"/>
      <c r="D571" s="95"/>
      <c r="E571" s="95"/>
      <c r="F571" s="95"/>
      <c r="G571" s="257"/>
    </row>
    <row r="572" spans="1:7" ht="15">
      <c r="A572" s="126"/>
      <c r="B572" s="256"/>
      <c r="C572" s="95"/>
      <c r="D572" s="95"/>
      <c r="E572" s="95"/>
      <c r="F572" s="95"/>
      <c r="G572" s="257"/>
    </row>
    <row r="573" spans="1:7" ht="15">
      <c r="A573" s="126"/>
      <c r="B573" s="256"/>
      <c r="C573" s="95"/>
      <c r="D573" s="95"/>
      <c r="E573" s="95"/>
      <c r="F573" s="95"/>
      <c r="G573" s="257"/>
    </row>
    <row r="574" spans="1:7" ht="15">
      <c r="A574" s="126"/>
      <c r="B574" s="256"/>
      <c r="C574" s="95"/>
      <c r="D574" s="95"/>
      <c r="E574" s="95"/>
      <c r="F574" s="95"/>
      <c r="G574" s="257"/>
    </row>
    <row r="575" spans="1:7" ht="15">
      <c r="A575" s="126"/>
      <c r="B575" s="256"/>
      <c r="C575" s="95"/>
      <c r="D575" s="95"/>
      <c r="E575" s="95"/>
      <c r="F575" s="95"/>
      <c r="G575" s="257"/>
    </row>
    <row r="576" spans="1:7" ht="15">
      <c r="A576" s="126"/>
      <c r="B576" s="256"/>
      <c r="C576" s="95"/>
      <c r="D576" s="95"/>
      <c r="E576" s="95"/>
      <c r="F576" s="95"/>
      <c r="G576" s="257"/>
    </row>
    <row r="577" spans="1:7" ht="15">
      <c r="A577" s="126"/>
      <c r="B577" s="256"/>
      <c r="C577" s="95"/>
      <c r="D577" s="95"/>
      <c r="E577" s="95"/>
      <c r="F577" s="95"/>
      <c r="G577" s="257"/>
    </row>
    <row r="578" spans="1:7" ht="15">
      <c r="A578" s="126"/>
      <c r="B578" s="256"/>
      <c r="C578" s="95"/>
      <c r="D578" s="95"/>
      <c r="E578" s="95"/>
      <c r="F578" s="95"/>
      <c r="G578" s="257"/>
    </row>
    <row r="579" spans="1:7" ht="15">
      <c r="A579" s="126"/>
      <c r="B579" s="256"/>
      <c r="C579" s="95"/>
      <c r="D579" s="95"/>
      <c r="E579" s="95"/>
      <c r="F579" s="95"/>
      <c r="G579" s="257"/>
    </row>
    <row r="580" spans="1:7" ht="15">
      <c r="A580" s="126"/>
      <c r="B580" s="256"/>
      <c r="C580" s="95"/>
      <c r="D580" s="95"/>
      <c r="E580" s="95"/>
      <c r="F580" s="95"/>
      <c r="G580" s="257"/>
    </row>
    <row r="581" spans="1:7" ht="15">
      <c r="A581" s="126"/>
      <c r="B581" s="256"/>
      <c r="C581" s="95"/>
      <c r="D581" s="95"/>
      <c r="E581" s="95"/>
      <c r="F581" s="95"/>
      <c r="G581" s="257"/>
    </row>
    <row r="582" spans="1:7" ht="15">
      <c r="A582" s="126"/>
      <c r="B582" s="256"/>
      <c r="C582" s="95"/>
      <c r="D582" s="95"/>
      <c r="E582" s="95"/>
      <c r="F582" s="95"/>
      <c r="G582" s="257"/>
    </row>
    <row r="583" spans="1:7" ht="15">
      <c r="A583" s="126"/>
      <c r="B583" s="256"/>
      <c r="C583" s="95"/>
      <c r="D583" s="95"/>
      <c r="E583" s="95"/>
      <c r="F583" s="95"/>
      <c r="G583" s="257"/>
    </row>
    <row r="584" spans="1:7" ht="15">
      <c r="A584" s="126"/>
      <c r="B584" s="256"/>
      <c r="C584" s="95"/>
      <c r="D584" s="95"/>
      <c r="E584" s="95"/>
      <c r="F584" s="95"/>
      <c r="G584" s="257"/>
    </row>
    <row r="585" spans="1:7" ht="15">
      <c r="A585" s="126"/>
      <c r="B585" s="256"/>
      <c r="C585" s="95"/>
      <c r="D585" s="95"/>
      <c r="E585" s="95"/>
      <c r="F585" s="95"/>
      <c r="G585" s="257"/>
    </row>
    <row r="586" spans="1:7" ht="15">
      <c r="A586" s="126"/>
      <c r="B586" s="256"/>
      <c r="C586" s="95"/>
      <c r="D586" s="95"/>
      <c r="E586" s="95"/>
      <c r="F586" s="95"/>
      <c r="G586" s="257"/>
    </row>
    <row r="587" spans="1:7" ht="15">
      <c r="A587" s="126"/>
      <c r="B587" s="256"/>
      <c r="C587" s="95"/>
      <c r="D587" s="95"/>
      <c r="E587" s="95"/>
      <c r="F587" s="95"/>
      <c r="G587" s="257"/>
    </row>
    <row r="588" spans="1:7" ht="15">
      <c r="A588" s="126"/>
      <c r="B588" s="256"/>
      <c r="C588" s="95"/>
      <c r="D588" s="95"/>
      <c r="E588" s="95"/>
      <c r="F588" s="95"/>
      <c r="G588" s="257"/>
    </row>
    <row r="589" spans="1:7" ht="15">
      <c r="A589" s="126"/>
      <c r="B589" s="256"/>
      <c r="C589" s="95"/>
      <c r="D589" s="95"/>
      <c r="E589" s="95"/>
      <c r="F589" s="95"/>
      <c r="G589" s="257"/>
    </row>
    <row r="590" spans="1:7" ht="15">
      <c r="A590" s="126"/>
      <c r="B590" s="256"/>
      <c r="C590" s="95"/>
      <c r="D590" s="95"/>
      <c r="E590" s="95"/>
      <c r="F590" s="95"/>
      <c r="G590" s="257"/>
    </row>
    <row r="591" spans="1:7" ht="15">
      <c r="A591" s="126"/>
      <c r="B591" s="256"/>
      <c r="C591" s="95"/>
      <c r="D591" s="95"/>
      <c r="E591" s="95"/>
      <c r="F591" s="95"/>
      <c r="G591" s="257"/>
    </row>
    <row r="592" spans="1:7" ht="15">
      <c r="A592" s="126"/>
      <c r="B592" s="256"/>
      <c r="C592" s="95"/>
      <c r="D592" s="95"/>
      <c r="E592" s="95"/>
      <c r="F592" s="95"/>
      <c r="G592" s="257"/>
    </row>
    <row r="593" spans="1:7" ht="15">
      <c r="A593" s="126"/>
      <c r="B593" s="256"/>
      <c r="C593" s="95"/>
      <c r="D593" s="95"/>
      <c r="E593" s="95"/>
      <c r="F593" s="95"/>
      <c r="G593" s="257"/>
    </row>
    <row r="594" spans="1:7" ht="15">
      <c r="A594" s="126"/>
      <c r="B594" s="256"/>
      <c r="C594" s="95"/>
      <c r="D594" s="95"/>
      <c r="E594" s="95"/>
      <c r="F594" s="95"/>
      <c r="G594" s="257"/>
    </row>
    <row r="595" spans="1:7" ht="15">
      <c r="A595" s="126"/>
      <c r="B595" s="256"/>
      <c r="C595" s="95"/>
      <c r="D595" s="95"/>
      <c r="E595" s="95"/>
      <c r="F595" s="95"/>
      <c r="G595" s="257"/>
    </row>
    <row r="596" spans="1:7" ht="15">
      <c r="A596" s="126"/>
      <c r="B596" s="256"/>
      <c r="C596" s="95"/>
      <c r="D596" s="95"/>
      <c r="E596" s="95"/>
      <c r="F596" s="95"/>
      <c r="G596" s="257"/>
    </row>
    <row r="597" spans="1:7" ht="15">
      <c r="A597" s="126"/>
      <c r="B597" s="256"/>
      <c r="C597" s="95"/>
      <c r="D597" s="95"/>
      <c r="E597" s="95"/>
      <c r="F597" s="95"/>
      <c r="G597" s="257"/>
    </row>
    <row r="598" spans="1:7" ht="15">
      <c r="A598" s="126"/>
      <c r="B598" s="256"/>
      <c r="C598" s="95"/>
      <c r="D598" s="95"/>
      <c r="E598" s="95"/>
      <c r="F598" s="95"/>
      <c r="G598" s="257"/>
    </row>
    <row r="599" spans="1:7" ht="15">
      <c r="A599" s="126"/>
      <c r="B599" s="256"/>
      <c r="C599" s="95"/>
      <c r="D599" s="95"/>
      <c r="E599" s="95"/>
      <c r="F599" s="95"/>
      <c r="G599" s="257"/>
    </row>
    <row r="600" spans="1:7" ht="15">
      <c r="A600" s="126"/>
      <c r="B600" s="256"/>
      <c r="C600" s="95"/>
      <c r="D600" s="95"/>
      <c r="E600" s="95"/>
      <c r="F600" s="95"/>
      <c r="G600" s="257"/>
    </row>
    <row r="601" spans="1:7" ht="15">
      <c r="A601" s="126"/>
      <c r="B601" s="256"/>
      <c r="C601" s="95"/>
      <c r="D601" s="95"/>
      <c r="E601" s="95"/>
      <c r="F601" s="95"/>
      <c r="G601" s="257"/>
    </row>
    <row r="602" spans="1:7" ht="15">
      <c r="A602" s="126"/>
      <c r="B602" s="256"/>
      <c r="C602" s="95"/>
      <c r="D602" s="95"/>
      <c r="E602" s="95"/>
      <c r="F602" s="95"/>
      <c r="G602" s="257"/>
    </row>
    <row r="603" spans="1:7" ht="15">
      <c r="A603" s="126"/>
      <c r="B603" s="256"/>
      <c r="C603" s="95"/>
      <c r="D603" s="95"/>
      <c r="E603" s="95"/>
      <c r="F603" s="95"/>
      <c r="G603" s="257"/>
    </row>
    <row r="604" spans="1:7" ht="15">
      <c r="A604" s="126"/>
      <c r="B604" s="256"/>
      <c r="C604" s="95"/>
      <c r="D604" s="95"/>
      <c r="E604" s="95"/>
      <c r="F604" s="95"/>
      <c r="G604" s="257"/>
    </row>
    <row r="605" spans="1:7" ht="15">
      <c r="A605" s="126"/>
      <c r="B605" s="256"/>
      <c r="C605" s="95"/>
      <c r="D605" s="95"/>
      <c r="E605" s="95"/>
      <c r="F605" s="95"/>
      <c r="G605" s="257"/>
    </row>
    <row r="606" spans="1:7" ht="15">
      <c r="A606" s="126"/>
      <c r="B606" s="256"/>
      <c r="C606" s="95"/>
      <c r="D606" s="95"/>
      <c r="E606" s="95"/>
      <c r="F606" s="95"/>
      <c r="G606" s="257"/>
    </row>
    <row r="607" spans="1:7" ht="15">
      <c r="A607" s="126"/>
      <c r="B607" s="256"/>
      <c r="C607" s="95"/>
      <c r="D607" s="95"/>
      <c r="E607" s="95"/>
      <c r="F607" s="95"/>
      <c r="G607" s="257"/>
    </row>
    <row r="608" spans="1:7" ht="15">
      <c r="A608" s="126"/>
      <c r="B608" s="256"/>
      <c r="C608" s="95"/>
      <c r="D608" s="95"/>
      <c r="E608" s="95"/>
      <c r="F608" s="95"/>
      <c r="G608" s="257"/>
    </row>
    <row r="609" spans="1:7" ht="15">
      <c r="A609" s="126"/>
      <c r="B609" s="256"/>
      <c r="C609" s="95"/>
      <c r="D609" s="95"/>
      <c r="E609" s="95"/>
      <c r="F609" s="95"/>
      <c r="G609" s="257"/>
    </row>
    <row r="610" spans="1:7" ht="15">
      <c r="A610" s="126"/>
      <c r="B610" s="256"/>
      <c r="C610" s="95"/>
      <c r="D610" s="95"/>
      <c r="E610" s="95"/>
      <c r="F610" s="95"/>
      <c r="G610" s="257"/>
    </row>
    <row r="611" spans="1:7" ht="15">
      <c r="A611" s="126"/>
      <c r="B611" s="256"/>
      <c r="C611" s="95"/>
      <c r="D611" s="95"/>
      <c r="E611" s="95"/>
      <c r="F611" s="95"/>
      <c r="G611" s="257"/>
    </row>
    <row r="612" spans="1:7" ht="15">
      <c r="A612" s="126"/>
      <c r="B612" s="256"/>
      <c r="C612" s="95"/>
      <c r="D612" s="95"/>
      <c r="E612" s="95"/>
      <c r="F612" s="95"/>
      <c r="G612" s="257"/>
    </row>
    <row r="613" spans="1:7" ht="15">
      <c r="A613" s="126"/>
      <c r="B613" s="256"/>
      <c r="C613" s="95"/>
      <c r="D613" s="95"/>
      <c r="E613" s="95"/>
      <c r="F613" s="95"/>
      <c r="G613" s="257"/>
    </row>
    <row r="614" spans="1:7" ht="15">
      <c r="A614" s="126"/>
      <c r="B614" s="256"/>
      <c r="C614" s="95"/>
      <c r="D614" s="95"/>
      <c r="E614" s="95"/>
      <c r="F614" s="95"/>
      <c r="G614" s="257"/>
    </row>
    <row r="615" spans="1:7" ht="15">
      <c r="A615" s="126"/>
      <c r="B615" s="256"/>
      <c r="C615" s="95"/>
      <c r="D615" s="95"/>
      <c r="E615" s="95"/>
      <c r="F615" s="95"/>
      <c r="G615" s="257"/>
    </row>
    <row r="616" spans="1:7" ht="15">
      <c r="A616" s="126"/>
      <c r="B616" s="256"/>
      <c r="C616" s="95"/>
      <c r="D616" s="95"/>
      <c r="E616" s="95"/>
      <c r="F616" s="95"/>
      <c r="G616" s="257"/>
    </row>
    <row r="617" spans="1:7" ht="15">
      <c r="A617" s="126"/>
      <c r="B617" s="256"/>
      <c r="C617" s="95"/>
      <c r="D617" s="95"/>
      <c r="E617" s="95"/>
      <c r="F617" s="95"/>
      <c r="G617" s="257"/>
    </row>
    <row r="618" spans="1:7" ht="15">
      <c r="A618" s="126"/>
      <c r="B618" s="256"/>
      <c r="C618" s="95"/>
      <c r="D618" s="95"/>
      <c r="E618" s="95"/>
      <c r="F618" s="95"/>
      <c r="G618" s="257"/>
    </row>
    <row r="619" spans="1:7" ht="15">
      <c r="A619" s="126"/>
      <c r="B619" s="256"/>
      <c r="C619" s="95"/>
      <c r="D619" s="95"/>
      <c r="E619" s="95"/>
      <c r="F619" s="95"/>
      <c r="G619" s="257"/>
    </row>
    <row r="620" spans="1:7" ht="15">
      <c r="A620" s="126"/>
      <c r="B620" s="256"/>
      <c r="C620" s="95"/>
      <c r="D620" s="95"/>
      <c r="E620" s="95"/>
      <c r="F620" s="95"/>
      <c r="G620" s="257"/>
    </row>
    <row r="621" spans="1:7" ht="15">
      <c r="A621" s="126"/>
      <c r="B621" s="256"/>
      <c r="C621" s="95"/>
      <c r="D621" s="95"/>
      <c r="E621" s="95"/>
      <c r="F621" s="95"/>
      <c r="G621" s="257"/>
    </row>
    <row r="622" spans="1:7" ht="15">
      <c r="A622" s="126"/>
      <c r="B622" s="256"/>
      <c r="C622" s="95"/>
      <c r="D622" s="95"/>
      <c r="E622" s="95"/>
      <c r="F622" s="95"/>
      <c r="G622" s="257"/>
    </row>
    <row r="623" spans="1:7" ht="15">
      <c r="A623" s="126"/>
      <c r="B623" s="256"/>
      <c r="C623" s="95"/>
      <c r="D623" s="95"/>
      <c r="E623" s="95"/>
      <c r="F623" s="95"/>
      <c r="G623" s="257"/>
    </row>
    <row r="624" spans="1:7" ht="15">
      <c r="A624" s="126"/>
      <c r="B624" s="256"/>
      <c r="C624" s="95"/>
      <c r="D624" s="95"/>
      <c r="E624" s="95"/>
      <c r="F624" s="95"/>
      <c r="G624" s="257"/>
    </row>
    <row r="625" spans="1:7" ht="15">
      <c r="A625" s="126"/>
      <c r="B625" s="256"/>
      <c r="C625" s="95"/>
      <c r="D625" s="95"/>
      <c r="E625" s="95"/>
      <c r="F625" s="95"/>
      <c r="G625" s="257"/>
    </row>
    <row r="626" spans="1:7" ht="15">
      <c r="A626" s="126"/>
      <c r="B626" s="256"/>
      <c r="C626" s="95"/>
      <c r="D626" s="95"/>
      <c r="E626" s="95"/>
      <c r="F626" s="95"/>
      <c r="G626" s="257"/>
    </row>
    <row r="627" spans="1:7" ht="15">
      <c r="A627" s="126"/>
      <c r="B627" s="256"/>
      <c r="C627" s="95"/>
      <c r="D627" s="95"/>
      <c r="E627" s="95"/>
      <c r="F627" s="95"/>
      <c r="G627" s="257"/>
    </row>
    <row r="628" spans="1:7" ht="15">
      <c r="A628" s="126"/>
      <c r="B628" s="256"/>
      <c r="C628" s="95"/>
      <c r="D628" s="95"/>
      <c r="E628" s="95"/>
      <c r="F628" s="95"/>
      <c r="G628" s="257"/>
    </row>
    <row r="629" spans="1:7" ht="15">
      <c r="A629" s="126"/>
      <c r="B629" s="256"/>
      <c r="C629" s="95"/>
      <c r="D629" s="95"/>
      <c r="E629" s="95"/>
      <c r="F629" s="95"/>
      <c r="G629" s="257"/>
    </row>
    <row r="630" spans="1:7" ht="15">
      <c r="A630" s="126"/>
      <c r="B630" s="256"/>
      <c r="C630" s="95"/>
      <c r="D630" s="95"/>
      <c r="E630" s="95"/>
      <c r="F630" s="95"/>
      <c r="G630" s="257"/>
    </row>
    <row r="631" spans="1:7" ht="15">
      <c r="A631" s="126"/>
      <c r="B631" s="256"/>
      <c r="C631" s="95"/>
      <c r="D631" s="95"/>
      <c r="E631" s="95"/>
      <c r="F631" s="95"/>
      <c r="G631" s="257"/>
    </row>
    <row r="632" spans="1:7" ht="15">
      <c r="A632" s="126"/>
      <c r="B632" s="256"/>
      <c r="C632" s="95"/>
      <c r="D632" s="95"/>
      <c r="E632" s="95"/>
      <c r="F632" s="95"/>
      <c r="G632" s="257"/>
    </row>
    <row r="633" spans="1:7" ht="15">
      <c r="A633" s="126"/>
      <c r="B633" s="256"/>
      <c r="C633" s="95"/>
      <c r="D633" s="95"/>
      <c r="E633" s="95"/>
      <c r="F633" s="95"/>
      <c r="G633" s="257"/>
    </row>
    <row r="634" spans="1:7" ht="15">
      <c r="A634" s="126"/>
      <c r="B634" s="256"/>
      <c r="C634" s="95"/>
      <c r="D634" s="95"/>
      <c r="E634" s="95"/>
      <c r="F634" s="95"/>
      <c r="G634" s="257"/>
    </row>
    <row r="635" spans="1:7" ht="15">
      <c r="A635" s="126"/>
      <c r="B635" s="256"/>
      <c r="C635" s="95"/>
      <c r="D635" s="95"/>
      <c r="E635" s="95"/>
      <c r="F635" s="95"/>
      <c r="G635" s="257"/>
    </row>
    <row r="636" spans="1:7" ht="15">
      <c r="A636" s="126"/>
      <c r="B636" s="256"/>
      <c r="C636" s="95"/>
      <c r="D636" s="95"/>
      <c r="E636" s="95"/>
      <c r="F636" s="95"/>
      <c r="G636" s="257"/>
    </row>
    <row r="637" spans="1:7" ht="15">
      <c r="A637" s="126"/>
      <c r="B637" s="256"/>
      <c r="C637" s="95"/>
      <c r="D637" s="95"/>
      <c r="E637" s="95"/>
      <c r="F637" s="95"/>
      <c r="G637" s="257"/>
    </row>
    <row r="638" spans="1:7" ht="15">
      <c r="A638" s="126"/>
      <c r="B638" s="256"/>
      <c r="C638" s="95"/>
      <c r="D638" s="95"/>
      <c r="E638" s="95"/>
      <c r="F638" s="95"/>
      <c r="G638" s="257"/>
    </row>
    <row r="639" spans="1:7" ht="15">
      <c r="A639" s="126"/>
      <c r="B639" s="256"/>
      <c r="C639" s="95"/>
      <c r="D639" s="95"/>
      <c r="E639" s="95"/>
      <c r="F639" s="95"/>
      <c r="G639" s="257"/>
    </row>
    <row r="640" spans="1:7" ht="15">
      <c r="A640" s="126"/>
      <c r="B640" s="256"/>
      <c r="C640" s="95"/>
      <c r="D640" s="95"/>
      <c r="E640" s="95"/>
      <c r="F640" s="95"/>
      <c r="G640" s="257"/>
    </row>
    <row r="641" spans="1:7" ht="15">
      <c r="A641" s="126"/>
      <c r="B641" s="256"/>
      <c r="C641" s="95"/>
      <c r="D641" s="95"/>
      <c r="E641" s="95"/>
      <c r="F641" s="95"/>
      <c r="G641" s="257"/>
    </row>
    <row r="642" spans="1:7" ht="15">
      <c r="A642" s="126"/>
      <c r="B642" s="256"/>
      <c r="C642" s="95"/>
      <c r="D642" s="95"/>
      <c r="E642" s="95"/>
      <c r="F642" s="95"/>
      <c r="G642" s="257"/>
    </row>
    <row r="643" spans="1:7" ht="15">
      <c r="A643" s="126"/>
      <c r="B643" s="256"/>
      <c r="C643" s="95"/>
      <c r="D643" s="95"/>
      <c r="E643" s="95"/>
      <c r="F643" s="95"/>
      <c r="G643" s="257"/>
    </row>
    <row r="644" spans="1:7" ht="15">
      <c r="A644" s="126"/>
      <c r="B644" s="256"/>
      <c r="C644" s="95"/>
      <c r="D644" s="95"/>
      <c r="E644" s="95"/>
      <c r="F644" s="95"/>
      <c r="G644" s="257"/>
    </row>
    <row r="645" spans="1:7" ht="15">
      <c r="A645" s="126"/>
      <c r="B645" s="256"/>
      <c r="C645" s="95"/>
      <c r="D645" s="95"/>
      <c r="E645" s="95"/>
      <c r="F645" s="95"/>
      <c r="G645" s="257"/>
    </row>
    <row r="646" spans="1:7" ht="15">
      <c r="A646" s="126"/>
      <c r="B646" s="256"/>
      <c r="C646" s="95"/>
      <c r="D646" s="95"/>
      <c r="E646" s="95"/>
      <c r="F646" s="95"/>
      <c r="G646" s="257"/>
    </row>
    <row r="647" spans="1:7" ht="15">
      <c r="A647" s="126"/>
      <c r="B647" s="256"/>
      <c r="C647" s="95"/>
      <c r="D647" s="95"/>
      <c r="E647" s="95"/>
      <c r="F647" s="95"/>
      <c r="G647" s="257"/>
    </row>
    <row r="648" spans="1:7" ht="15">
      <c r="A648" s="126"/>
      <c r="B648" s="256"/>
      <c r="C648" s="95"/>
      <c r="D648" s="95"/>
      <c r="E648" s="95"/>
      <c r="F648" s="95"/>
      <c r="G648" s="257"/>
    </row>
    <row r="649" spans="1:7" ht="15">
      <c r="A649" s="126"/>
      <c r="B649" s="256"/>
      <c r="C649" s="95"/>
      <c r="D649" s="95"/>
      <c r="E649" s="95"/>
      <c r="F649" s="95"/>
      <c r="G649" s="257"/>
    </row>
    <row r="650" spans="1:7" ht="15">
      <c r="A650" s="126"/>
      <c r="B650" s="256"/>
      <c r="C650" s="95"/>
      <c r="D650" s="95"/>
      <c r="E650" s="95"/>
      <c r="F650" s="95"/>
      <c r="G650" s="257"/>
    </row>
    <row r="651" spans="1:7" ht="15">
      <c r="A651" s="126"/>
      <c r="B651" s="256"/>
      <c r="C651" s="95"/>
      <c r="D651" s="95"/>
      <c r="E651" s="95"/>
      <c r="F651" s="95"/>
      <c r="G651" s="257"/>
    </row>
    <row r="652" spans="1:7" ht="15">
      <c r="A652" s="126"/>
      <c r="B652" s="256"/>
      <c r="C652" s="95"/>
      <c r="D652" s="95"/>
      <c r="E652" s="95"/>
      <c r="F652" s="95"/>
      <c r="G652" s="257"/>
    </row>
    <row r="653" spans="1:7" ht="15">
      <c r="A653" s="126"/>
      <c r="B653" s="256"/>
      <c r="C653" s="95"/>
      <c r="D653" s="95"/>
      <c r="E653" s="95"/>
      <c r="F653" s="95"/>
      <c r="G653" s="257"/>
    </row>
    <row r="654" spans="1:7" ht="15">
      <c r="A654" s="126"/>
      <c r="B654" s="256"/>
      <c r="C654" s="95"/>
      <c r="D654" s="95"/>
      <c r="E654" s="95"/>
      <c r="F654" s="95"/>
      <c r="G654" s="257"/>
    </row>
    <row r="655" spans="1:7" ht="15">
      <c r="A655" s="126"/>
      <c r="B655" s="256"/>
      <c r="C655" s="95"/>
      <c r="D655" s="95"/>
      <c r="E655" s="95"/>
      <c r="F655" s="95"/>
      <c r="G655" s="257"/>
    </row>
    <row r="656" spans="1:7" ht="15">
      <c r="A656" s="126"/>
      <c r="B656" s="256"/>
      <c r="C656" s="95"/>
      <c r="D656" s="95"/>
      <c r="E656" s="95"/>
      <c r="F656" s="95"/>
      <c r="G656" s="257"/>
    </row>
    <row r="657" spans="1:7" ht="15">
      <c r="A657" s="126"/>
      <c r="B657" s="256"/>
      <c r="C657" s="95"/>
      <c r="D657" s="95"/>
      <c r="E657" s="95"/>
      <c r="F657" s="95"/>
      <c r="G657" s="257"/>
    </row>
    <row r="658" spans="1:7" ht="15">
      <c r="A658" s="126"/>
      <c r="B658" s="256"/>
      <c r="C658" s="95"/>
      <c r="D658" s="95"/>
      <c r="E658" s="95"/>
      <c r="F658" s="95"/>
      <c r="G658" s="257"/>
    </row>
    <row r="659" spans="1:7" ht="15">
      <c r="A659" s="126"/>
      <c r="B659" s="256"/>
      <c r="C659" s="95"/>
      <c r="D659" s="95"/>
      <c r="E659" s="95"/>
      <c r="F659" s="95"/>
      <c r="G659" s="257"/>
    </row>
    <row r="660" spans="1:7" ht="15">
      <c r="A660" s="126"/>
      <c r="B660" s="256"/>
      <c r="C660" s="95"/>
      <c r="D660" s="95"/>
      <c r="E660" s="95"/>
      <c r="F660" s="95"/>
      <c r="G660" s="257"/>
    </row>
    <row r="661" spans="1:7" ht="15">
      <c r="A661" s="126"/>
      <c r="B661" s="256"/>
      <c r="C661" s="95"/>
      <c r="D661" s="95"/>
      <c r="E661" s="95"/>
      <c r="F661" s="95"/>
      <c r="G661" s="257"/>
    </row>
    <row r="662" spans="1:7" ht="15">
      <c r="A662" s="126"/>
      <c r="B662" s="256"/>
      <c r="C662" s="95"/>
      <c r="D662" s="95"/>
      <c r="E662" s="95"/>
      <c r="F662" s="95"/>
      <c r="G662" s="257"/>
    </row>
    <row r="663" spans="1:7" ht="15">
      <c r="A663" s="126"/>
      <c r="B663" s="256"/>
      <c r="C663" s="95"/>
      <c r="D663" s="95"/>
      <c r="E663" s="95"/>
      <c r="F663" s="95"/>
      <c r="G663" s="257"/>
    </row>
    <row r="664" spans="1:7" ht="15">
      <c r="A664" s="126"/>
      <c r="B664" s="256"/>
      <c r="C664" s="95"/>
      <c r="D664" s="95"/>
      <c r="E664" s="95"/>
      <c r="F664" s="95"/>
      <c r="G664" s="257"/>
    </row>
    <row r="665" spans="1:7" ht="15">
      <c r="A665" s="126"/>
      <c r="B665" s="256"/>
      <c r="C665" s="95"/>
      <c r="D665" s="95"/>
      <c r="E665" s="95"/>
      <c r="F665" s="95"/>
      <c r="G665" s="257"/>
    </row>
    <row r="666" spans="1:7" ht="15">
      <c r="A666" s="126"/>
      <c r="B666" s="256"/>
      <c r="C666" s="95"/>
      <c r="D666" s="95"/>
      <c r="E666" s="95"/>
      <c r="F666" s="95"/>
      <c r="G666" s="257"/>
    </row>
    <row r="667" spans="1:7" ht="15">
      <c r="A667" s="126"/>
      <c r="B667" s="256"/>
      <c r="C667" s="95"/>
      <c r="D667" s="95"/>
      <c r="E667" s="95"/>
      <c r="F667" s="95"/>
      <c r="G667" s="257"/>
    </row>
    <row r="668" spans="1:7" ht="15">
      <c r="A668" s="126"/>
      <c r="B668" s="256"/>
      <c r="C668" s="95"/>
      <c r="D668" s="95"/>
      <c r="E668" s="95"/>
      <c r="F668" s="95"/>
      <c r="G668" s="257"/>
    </row>
    <row r="669" spans="1:7" ht="15">
      <c r="A669" s="126"/>
      <c r="B669" s="256"/>
      <c r="C669" s="95"/>
      <c r="D669" s="95"/>
      <c r="E669" s="95"/>
      <c r="F669" s="95"/>
      <c r="G669" s="257"/>
    </row>
    <row r="670" spans="1:7" ht="15">
      <c r="A670" s="126"/>
      <c r="B670" s="256"/>
      <c r="C670" s="95"/>
      <c r="D670" s="95"/>
      <c r="E670" s="95"/>
      <c r="F670" s="95"/>
      <c r="G670" s="257"/>
    </row>
    <row r="671" spans="1:7" ht="15">
      <c r="A671" s="126"/>
      <c r="B671" s="256"/>
      <c r="C671" s="95"/>
      <c r="D671" s="95"/>
      <c r="E671" s="95"/>
      <c r="F671" s="95"/>
      <c r="G671" s="257"/>
    </row>
    <row r="672" spans="1:7" ht="15">
      <c r="A672" s="126"/>
      <c r="B672" s="256"/>
      <c r="C672" s="95"/>
      <c r="D672" s="95"/>
      <c r="E672" s="95"/>
      <c r="F672" s="95"/>
      <c r="G672" s="257"/>
    </row>
    <row r="673" spans="1:7" ht="15">
      <c r="A673" s="126"/>
      <c r="B673" s="256"/>
      <c r="C673" s="95"/>
      <c r="D673" s="95"/>
      <c r="E673" s="95"/>
      <c r="F673" s="95"/>
      <c r="G673" s="257"/>
    </row>
    <row r="674" spans="1:7" ht="15">
      <c r="A674" s="126"/>
      <c r="B674" s="256"/>
      <c r="C674" s="95"/>
      <c r="D674" s="95"/>
      <c r="E674" s="95"/>
      <c r="F674" s="95"/>
      <c r="G674" s="257"/>
    </row>
    <row r="675" spans="1:7" ht="15">
      <c r="A675" s="126"/>
      <c r="B675" s="256"/>
      <c r="C675" s="95"/>
      <c r="D675" s="95"/>
      <c r="E675" s="95"/>
      <c r="F675" s="95"/>
      <c r="G675" s="257"/>
    </row>
    <row r="676" spans="1:7" ht="15">
      <c r="A676" s="126"/>
      <c r="B676" s="256"/>
      <c r="C676" s="95"/>
      <c r="D676" s="95"/>
      <c r="E676" s="95"/>
      <c r="F676" s="95"/>
      <c r="G676" s="257"/>
    </row>
    <row r="677" spans="1:7" ht="15">
      <c r="A677" s="126"/>
      <c r="B677" s="256"/>
      <c r="C677" s="95"/>
      <c r="D677" s="95"/>
      <c r="E677" s="95"/>
      <c r="F677" s="95"/>
      <c r="G677" s="257"/>
    </row>
    <row r="678" spans="1:7" ht="15">
      <c r="A678" s="126"/>
      <c r="B678" s="256"/>
      <c r="C678" s="95"/>
      <c r="D678" s="95"/>
      <c r="E678" s="95"/>
      <c r="F678" s="95"/>
      <c r="G678" s="257"/>
    </row>
    <row r="679" spans="1:7" ht="15">
      <c r="A679" s="126"/>
      <c r="B679" s="256"/>
      <c r="C679" s="95"/>
      <c r="D679" s="95"/>
      <c r="E679" s="95"/>
      <c r="F679" s="95"/>
      <c r="G679" s="257"/>
    </row>
    <row r="680" spans="1:7" ht="15">
      <c r="A680" s="126"/>
      <c r="B680" s="256"/>
      <c r="C680" s="95"/>
      <c r="D680" s="95"/>
      <c r="E680" s="95"/>
      <c r="F680" s="95"/>
      <c r="G680" s="257"/>
    </row>
    <row r="681" spans="1:7" ht="15">
      <c r="A681" s="126"/>
      <c r="B681" s="256"/>
      <c r="C681" s="95"/>
      <c r="D681" s="95"/>
      <c r="E681" s="95"/>
      <c r="F681" s="95"/>
      <c r="G681" s="257"/>
    </row>
    <row r="682" spans="1:7" ht="15">
      <c r="A682" s="126"/>
      <c r="B682" s="256"/>
      <c r="C682" s="95"/>
      <c r="D682" s="95"/>
      <c r="E682" s="95"/>
      <c r="F682" s="95"/>
      <c r="G682" s="257"/>
    </row>
    <row r="683" spans="1:7" ht="15">
      <c r="A683" s="126"/>
      <c r="B683" s="256"/>
      <c r="C683" s="95"/>
      <c r="D683" s="95"/>
      <c r="E683" s="95"/>
      <c r="F683" s="95"/>
      <c r="G683" s="257"/>
    </row>
    <row r="684" spans="1:7" ht="15">
      <c r="A684" s="126"/>
      <c r="B684" s="256"/>
      <c r="C684" s="95"/>
      <c r="D684" s="95"/>
      <c r="E684" s="95"/>
      <c r="F684" s="95"/>
      <c r="G684" s="257"/>
    </row>
    <row r="685" spans="1:7" ht="15">
      <c r="A685" s="126"/>
      <c r="B685" s="256"/>
      <c r="C685" s="95"/>
      <c r="D685" s="95"/>
      <c r="E685" s="95"/>
      <c r="F685" s="95"/>
      <c r="G685" s="257"/>
    </row>
    <row r="686" spans="1:7" ht="15">
      <c r="A686" s="126"/>
      <c r="B686" s="256"/>
      <c r="C686" s="95"/>
      <c r="D686" s="95"/>
      <c r="E686" s="95"/>
      <c r="F686" s="95"/>
      <c r="G686" s="257"/>
    </row>
    <row r="687" spans="1:7" ht="15">
      <c r="A687" s="126"/>
      <c r="B687" s="256"/>
      <c r="C687" s="95"/>
      <c r="D687" s="95"/>
      <c r="E687" s="95"/>
      <c r="F687" s="95"/>
      <c r="G687" s="257"/>
    </row>
    <row r="688" spans="1:7" ht="15">
      <c r="A688" s="126"/>
      <c r="B688" s="256"/>
      <c r="C688" s="95"/>
      <c r="D688" s="95"/>
      <c r="E688" s="95"/>
      <c r="F688" s="95"/>
      <c r="G688" s="257"/>
    </row>
    <row r="689" spans="1:7" ht="15">
      <c r="A689" s="126"/>
      <c r="B689" s="256"/>
      <c r="C689" s="95"/>
      <c r="D689" s="95"/>
      <c r="E689" s="95"/>
      <c r="F689" s="95"/>
      <c r="G689" s="257"/>
    </row>
    <row r="690" spans="1:7" ht="15">
      <c r="A690" s="126"/>
      <c r="B690" s="256"/>
      <c r="C690" s="95"/>
      <c r="D690" s="95"/>
      <c r="E690" s="95"/>
      <c r="F690" s="95"/>
      <c r="G690" s="257"/>
    </row>
    <row r="691" spans="1:7" ht="15">
      <c r="A691" s="126"/>
      <c r="B691" s="256"/>
      <c r="C691" s="95"/>
      <c r="D691" s="95"/>
      <c r="E691" s="95"/>
      <c r="F691" s="95"/>
      <c r="G691" s="257"/>
    </row>
    <row r="692" spans="1:7" ht="15">
      <c r="A692" s="126"/>
      <c r="B692" s="256"/>
      <c r="C692" s="95"/>
      <c r="D692" s="95"/>
      <c r="E692" s="95"/>
      <c r="F692" s="95"/>
      <c r="G692" s="257"/>
    </row>
    <row r="693" spans="1:7" ht="15">
      <c r="A693" s="126"/>
      <c r="B693" s="256"/>
      <c r="C693" s="95"/>
      <c r="D693" s="95"/>
      <c r="E693" s="95"/>
      <c r="F693" s="95"/>
      <c r="G693" s="257"/>
    </row>
    <row r="694" spans="1:7" ht="15">
      <c r="A694" s="126"/>
      <c r="B694" s="256"/>
      <c r="C694" s="95"/>
      <c r="D694" s="95"/>
      <c r="E694" s="95"/>
      <c r="F694" s="95"/>
      <c r="G694" s="257"/>
    </row>
    <row r="695" spans="1:7" ht="15">
      <c r="A695" s="126"/>
      <c r="B695" s="256"/>
      <c r="C695" s="95"/>
      <c r="D695" s="95"/>
      <c r="E695" s="95"/>
      <c r="F695" s="95"/>
      <c r="G695" s="257"/>
    </row>
    <row r="696" spans="1:7" ht="15">
      <c r="A696" s="126"/>
      <c r="B696" s="256"/>
      <c r="C696" s="95"/>
      <c r="D696" s="95"/>
      <c r="E696" s="95"/>
      <c r="F696" s="95"/>
      <c r="G696" s="257"/>
    </row>
    <row r="697" spans="1:7" ht="15">
      <c r="A697" s="126"/>
      <c r="B697" s="256"/>
      <c r="C697" s="95"/>
      <c r="D697" s="95"/>
      <c r="E697" s="95"/>
      <c r="F697" s="95"/>
      <c r="G697" s="257"/>
    </row>
    <row r="698" spans="1:7" ht="15">
      <c r="A698" s="126"/>
      <c r="B698" s="256"/>
      <c r="C698" s="95"/>
      <c r="D698" s="95"/>
      <c r="E698" s="95"/>
      <c r="F698" s="95"/>
      <c r="G698" s="257"/>
    </row>
    <row r="699" spans="1:7" ht="15">
      <c r="A699" s="126"/>
      <c r="B699" s="256"/>
      <c r="C699" s="95"/>
      <c r="D699" s="95"/>
      <c r="E699" s="95"/>
      <c r="F699" s="95"/>
      <c r="G699" s="257"/>
    </row>
    <row r="700" spans="1:7" ht="15">
      <c r="A700" s="126"/>
      <c r="B700" s="256"/>
      <c r="C700" s="95"/>
      <c r="D700" s="95"/>
      <c r="E700" s="95"/>
      <c r="F700" s="95"/>
      <c r="G700" s="257"/>
    </row>
    <row r="701" spans="1:7" ht="15">
      <c r="A701" s="126"/>
      <c r="B701" s="256"/>
      <c r="C701" s="95"/>
      <c r="D701" s="95"/>
      <c r="E701" s="95"/>
      <c r="F701" s="95"/>
      <c r="G701" s="257"/>
    </row>
    <row r="702" spans="1:7" ht="15">
      <c r="A702" s="126"/>
      <c r="B702" s="256"/>
      <c r="C702" s="95"/>
      <c r="D702" s="95"/>
      <c r="E702" s="95"/>
      <c r="F702" s="95"/>
      <c r="G702" s="257"/>
    </row>
    <row r="703" spans="1:7" ht="15">
      <c r="A703" s="126"/>
      <c r="B703" s="256"/>
      <c r="C703" s="95"/>
      <c r="D703" s="95"/>
      <c r="E703" s="95"/>
      <c r="F703" s="95"/>
      <c r="G703" s="257"/>
    </row>
    <row r="704" spans="1:7" ht="15">
      <c r="A704" s="126"/>
      <c r="B704" s="256"/>
      <c r="C704" s="95"/>
      <c r="D704" s="95"/>
      <c r="E704" s="95"/>
      <c r="F704" s="95"/>
      <c r="G704" s="257"/>
    </row>
    <row r="705" spans="1:7" ht="15">
      <c r="A705" s="126"/>
      <c r="B705" s="256"/>
      <c r="C705" s="95"/>
      <c r="D705" s="95"/>
      <c r="E705" s="95"/>
      <c r="F705" s="95"/>
      <c r="G705" s="257"/>
    </row>
    <row r="706" spans="1:7" ht="15">
      <c r="A706" s="126"/>
      <c r="B706" s="256"/>
      <c r="C706" s="95"/>
      <c r="D706" s="95"/>
      <c r="E706" s="95"/>
      <c r="F706" s="95"/>
      <c r="G706" s="257"/>
    </row>
    <row r="707" spans="1:7" ht="15">
      <c r="A707" s="126"/>
      <c r="B707" s="256"/>
      <c r="C707" s="95"/>
      <c r="D707" s="95"/>
      <c r="E707" s="95"/>
      <c r="F707" s="95"/>
      <c r="G707" s="257"/>
    </row>
    <row r="708" spans="1:7" ht="15">
      <c r="A708" s="126"/>
      <c r="B708" s="256"/>
      <c r="C708" s="95"/>
      <c r="D708" s="95"/>
      <c r="E708" s="95"/>
      <c r="F708" s="95"/>
      <c r="G708" s="257"/>
    </row>
    <row r="709" spans="1:7" ht="15">
      <c r="A709" s="126"/>
      <c r="B709" s="256"/>
      <c r="C709" s="95"/>
      <c r="D709" s="95"/>
      <c r="E709" s="95"/>
      <c r="F709" s="95"/>
      <c r="G709" s="257"/>
    </row>
    <row r="710" spans="1:7" ht="15">
      <c r="A710" s="126"/>
      <c r="B710" s="256"/>
      <c r="C710" s="95"/>
      <c r="D710" s="95"/>
      <c r="E710" s="95"/>
      <c r="F710" s="95"/>
      <c r="G710" s="257"/>
    </row>
    <row r="711" spans="1:7" ht="15">
      <c r="A711" s="126"/>
      <c r="B711" s="256"/>
      <c r="C711" s="95"/>
      <c r="D711" s="95"/>
      <c r="E711" s="95"/>
      <c r="F711" s="95"/>
      <c r="G711" s="257"/>
    </row>
    <row r="712" spans="1:7" ht="15">
      <c r="A712" s="126"/>
      <c r="B712" s="256"/>
      <c r="C712" s="95"/>
      <c r="D712" s="95"/>
      <c r="E712" s="95"/>
      <c r="F712" s="95"/>
      <c r="G712" s="257"/>
    </row>
    <row r="713" spans="1:7" ht="15">
      <c r="A713" s="126"/>
      <c r="B713" s="256"/>
      <c r="C713" s="95"/>
      <c r="D713" s="95"/>
      <c r="E713" s="95"/>
      <c r="F713" s="95"/>
      <c r="G713" s="257"/>
    </row>
    <row r="714" spans="1:7" ht="15">
      <c r="A714" s="126"/>
      <c r="B714" s="256"/>
      <c r="C714" s="95"/>
      <c r="D714" s="95"/>
      <c r="E714" s="95"/>
      <c r="F714" s="95"/>
      <c r="G714" s="257"/>
    </row>
    <row r="715" spans="1:7" ht="15">
      <c r="A715" s="126"/>
      <c r="B715" s="256"/>
      <c r="C715" s="95"/>
      <c r="D715" s="95"/>
      <c r="E715" s="95"/>
      <c r="F715" s="95"/>
      <c r="G715" s="257"/>
    </row>
    <row r="716" spans="1:7" ht="15">
      <c r="A716" s="126"/>
      <c r="B716" s="256"/>
      <c r="C716" s="95"/>
      <c r="D716" s="95"/>
      <c r="E716" s="95"/>
      <c r="F716" s="95"/>
      <c r="G716" s="257"/>
    </row>
    <row r="717" spans="1:7" ht="15">
      <c r="A717" s="126"/>
      <c r="B717" s="256"/>
      <c r="C717" s="95"/>
      <c r="D717" s="95"/>
      <c r="E717" s="95"/>
      <c r="F717" s="95"/>
      <c r="G717" s="257"/>
    </row>
    <row r="718" spans="1:7" ht="15">
      <c r="A718" s="126"/>
      <c r="B718" s="256"/>
      <c r="C718" s="95"/>
      <c r="D718" s="95"/>
      <c r="E718" s="95"/>
      <c r="F718" s="95"/>
      <c r="G718" s="257"/>
    </row>
    <row r="719" spans="1:7" ht="15">
      <c r="A719" s="126"/>
      <c r="B719" s="256"/>
      <c r="C719" s="95"/>
      <c r="D719" s="95"/>
      <c r="E719" s="95"/>
      <c r="F719" s="95"/>
      <c r="G719" s="257"/>
    </row>
    <row r="720" spans="1:7" ht="15">
      <c r="A720" s="126"/>
      <c r="B720" s="256"/>
      <c r="C720" s="95"/>
      <c r="D720" s="95"/>
      <c r="E720" s="95"/>
      <c r="F720" s="95"/>
      <c r="G720" s="257"/>
    </row>
    <row r="721" spans="1:7" ht="15">
      <c r="A721" s="126"/>
      <c r="B721" s="256"/>
      <c r="C721" s="95"/>
      <c r="D721" s="95"/>
      <c r="E721" s="95"/>
      <c r="F721" s="95"/>
      <c r="G721" s="257"/>
    </row>
    <row r="722" spans="1:7" ht="15">
      <c r="A722" s="126"/>
      <c r="B722" s="256"/>
      <c r="C722" s="95"/>
      <c r="D722" s="95"/>
      <c r="E722" s="95"/>
      <c r="F722" s="95"/>
      <c r="G722" s="257"/>
    </row>
    <row r="723" spans="1:7" ht="15">
      <c r="A723" s="126"/>
      <c r="B723" s="256"/>
      <c r="C723" s="95"/>
      <c r="D723" s="95"/>
      <c r="E723" s="95"/>
      <c r="F723" s="95"/>
      <c r="G723" s="257"/>
    </row>
    <row r="724" spans="1:7" ht="15">
      <c r="A724" s="126"/>
      <c r="B724" s="256"/>
      <c r="C724" s="95"/>
      <c r="D724" s="95"/>
      <c r="E724" s="95"/>
      <c r="F724" s="95"/>
      <c r="G724" s="257"/>
    </row>
    <row r="725" spans="1:7" ht="15">
      <c r="A725" s="126"/>
      <c r="B725" s="256"/>
      <c r="C725" s="95"/>
      <c r="D725" s="95"/>
      <c r="E725" s="95"/>
      <c r="F725" s="95"/>
      <c r="G725" s="257"/>
    </row>
    <row r="726" spans="1:7" ht="15">
      <c r="A726" s="126"/>
      <c r="B726" s="256"/>
      <c r="C726" s="95"/>
      <c r="D726" s="95"/>
      <c r="E726" s="95"/>
      <c r="F726" s="95"/>
      <c r="G726" s="257"/>
    </row>
    <row r="727" spans="1:7" ht="15">
      <c r="A727" s="126"/>
      <c r="B727" s="256"/>
      <c r="C727" s="95"/>
      <c r="D727" s="95"/>
      <c r="E727" s="95"/>
      <c r="F727" s="95"/>
      <c r="G727" s="257"/>
    </row>
    <row r="728" spans="1:7" ht="15">
      <c r="A728" s="126"/>
      <c r="B728" s="256"/>
      <c r="C728" s="95"/>
      <c r="D728" s="95"/>
      <c r="E728" s="95"/>
      <c r="F728" s="95"/>
      <c r="G728" s="257"/>
    </row>
    <row r="729" spans="1:7" ht="15">
      <c r="A729" s="126"/>
      <c r="B729" s="256"/>
      <c r="C729" s="95"/>
      <c r="D729" s="95"/>
      <c r="E729" s="95"/>
      <c r="F729" s="95"/>
      <c r="G729" s="257"/>
    </row>
    <row r="730" spans="1:7" ht="15">
      <c r="A730" s="126"/>
      <c r="B730" s="256"/>
      <c r="C730" s="95"/>
      <c r="D730" s="95"/>
      <c r="E730" s="95"/>
      <c r="F730" s="95"/>
      <c r="G730" s="257"/>
    </row>
    <row r="731" spans="1:7" ht="15">
      <c r="A731" s="126"/>
      <c r="B731" s="256"/>
      <c r="C731" s="95"/>
      <c r="D731" s="95"/>
      <c r="E731" s="95"/>
      <c r="F731" s="95"/>
      <c r="G731" s="257"/>
    </row>
    <row r="732" spans="1:7" ht="15">
      <c r="A732" s="126"/>
      <c r="B732" s="256"/>
      <c r="C732" s="95"/>
      <c r="D732" s="95"/>
      <c r="E732" s="95"/>
      <c r="F732" s="95"/>
      <c r="G732" s="257"/>
    </row>
    <row r="733" spans="1:7" ht="15">
      <c r="A733" s="126"/>
      <c r="B733" s="256"/>
      <c r="C733" s="95"/>
      <c r="D733" s="95"/>
      <c r="E733" s="95"/>
      <c r="F733" s="95"/>
      <c r="G733" s="257"/>
    </row>
    <row r="734" spans="1:7" ht="15">
      <c r="A734" s="126"/>
      <c r="B734" s="256"/>
      <c r="C734" s="95"/>
      <c r="D734" s="95"/>
      <c r="E734" s="95"/>
      <c r="F734" s="95"/>
      <c r="G734" s="257"/>
    </row>
    <row r="735" spans="1:7" ht="15">
      <c r="A735" s="126"/>
      <c r="B735" s="256"/>
      <c r="C735" s="95"/>
      <c r="D735" s="95"/>
      <c r="E735" s="95"/>
      <c r="F735" s="95"/>
      <c r="G735" s="257"/>
    </row>
    <row r="736" spans="1:7" ht="15">
      <c r="A736" s="126"/>
      <c r="B736" s="256"/>
      <c r="C736" s="95"/>
      <c r="D736" s="95"/>
      <c r="E736" s="95"/>
      <c r="F736" s="95"/>
      <c r="G736" s="257"/>
    </row>
    <row r="737" spans="1:7" ht="15">
      <c r="A737" s="126"/>
      <c r="B737" s="256"/>
      <c r="C737" s="95"/>
      <c r="D737" s="95"/>
      <c r="E737" s="95"/>
      <c r="F737" s="95"/>
      <c r="G737" s="257"/>
    </row>
    <row r="738" spans="1:7" ht="15">
      <c r="A738" s="126"/>
      <c r="B738" s="256"/>
      <c r="C738" s="95"/>
      <c r="D738" s="95"/>
      <c r="E738" s="95"/>
      <c r="F738" s="95"/>
      <c r="G738" s="257"/>
    </row>
    <row r="739" spans="1:7" ht="15">
      <c r="A739" s="126"/>
      <c r="B739" s="256"/>
      <c r="C739" s="95"/>
      <c r="D739" s="95"/>
      <c r="E739" s="95"/>
      <c r="F739" s="95"/>
      <c r="G739" s="257"/>
    </row>
    <row r="740" spans="1:7" ht="15">
      <c r="A740" s="126"/>
      <c r="B740" s="256"/>
      <c r="C740" s="95"/>
      <c r="D740" s="95"/>
      <c r="E740" s="95"/>
      <c r="F740" s="95"/>
      <c r="G740" s="257"/>
    </row>
    <row r="741" spans="1:7" ht="15">
      <c r="A741" s="126"/>
      <c r="B741" s="256"/>
      <c r="C741" s="95"/>
      <c r="D741" s="95"/>
      <c r="E741" s="95"/>
      <c r="F741" s="95"/>
      <c r="G741" s="257"/>
    </row>
    <row r="742" spans="1:7" ht="15">
      <c r="A742" s="126"/>
      <c r="B742" s="256"/>
      <c r="C742" s="95"/>
      <c r="D742" s="95"/>
      <c r="E742" s="95"/>
      <c r="F742" s="95"/>
      <c r="G742" s="257"/>
    </row>
    <row r="743" spans="1:7" ht="15">
      <c r="A743" s="126"/>
      <c r="B743" s="256"/>
      <c r="C743" s="95"/>
      <c r="D743" s="95"/>
      <c r="E743" s="95"/>
      <c r="F743" s="95"/>
      <c r="G743" s="257"/>
    </row>
    <row r="744" spans="1:7" ht="15">
      <c r="A744" s="126"/>
      <c r="B744" s="256"/>
      <c r="C744" s="95"/>
      <c r="D744" s="95"/>
      <c r="E744" s="95"/>
      <c r="F744" s="95"/>
      <c r="G744" s="257"/>
    </row>
    <row r="745" spans="1:7" ht="15">
      <c r="A745" s="126"/>
      <c r="B745" s="256"/>
      <c r="C745" s="95"/>
      <c r="D745" s="95"/>
      <c r="E745" s="95"/>
      <c r="F745" s="95"/>
      <c r="G745" s="257"/>
    </row>
    <row r="746" spans="1:7" ht="15">
      <c r="A746" s="126"/>
      <c r="B746" s="256"/>
      <c r="C746" s="95"/>
      <c r="D746" s="95"/>
      <c r="E746" s="95"/>
      <c r="F746" s="95"/>
      <c r="G746" s="257"/>
    </row>
    <row r="747" spans="1:7" ht="15">
      <c r="A747" s="126"/>
      <c r="B747" s="256"/>
      <c r="C747" s="95"/>
      <c r="D747" s="95"/>
      <c r="E747" s="95"/>
      <c r="F747" s="95"/>
      <c r="G747" s="257"/>
    </row>
    <row r="748" spans="1:7" ht="15">
      <c r="A748" s="126"/>
      <c r="B748" s="256"/>
      <c r="C748" s="95"/>
      <c r="D748" s="95"/>
      <c r="E748" s="95"/>
      <c r="F748" s="95"/>
      <c r="G748" s="257"/>
    </row>
    <row r="749" spans="1:7" ht="15">
      <c r="A749" s="126"/>
      <c r="B749" s="256"/>
      <c r="C749" s="95"/>
      <c r="D749" s="95"/>
      <c r="E749" s="95"/>
      <c r="F749" s="95"/>
      <c r="G749" s="257"/>
    </row>
    <row r="750" spans="1:7" ht="15">
      <c r="A750" s="126"/>
      <c r="B750" s="256"/>
      <c r="C750" s="95"/>
      <c r="D750" s="95"/>
      <c r="E750" s="95"/>
      <c r="F750" s="95"/>
      <c r="G750" s="257"/>
    </row>
    <row r="751" spans="1:7" ht="15">
      <c r="A751" s="126"/>
      <c r="B751" s="256"/>
      <c r="C751" s="95"/>
      <c r="D751" s="95"/>
      <c r="E751" s="95"/>
      <c r="F751" s="95"/>
      <c r="G751" s="257"/>
    </row>
    <row r="752" spans="1:7" ht="15">
      <c r="A752" s="126"/>
      <c r="B752" s="256"/>
      <c r="C752" s="95"/>
      <c r="D752" s="95"/>
      <c r="E752" s="95"/>
      <c r="F752" s="95"/>
      <c r="G752" s="257"/>
    </row>
    <row r="753" spans="1:7" ht="15">
      <c r="A753" s="126"/>
      <c r="B753" s="256"/>
      <c r="C753" s="95"/>
      <c r="D753" s="95"/>
      <c r="E753" s="95"/>
      <c r="F753" s="95"/>
      <c r="G753" s="257"/>
    </row>
    <row r="754" spans="1:7" ht="15">
      <c r="A754" s="126"/>
      <c r="B754" s="256"/>
      <c r="C754" s="95"/>
      <c r="D754" s="95"/>
      <c r="E754" s="95"/>
      <c r="F754" s="95"/>
      <c r="G754" s="257"/>
    </row>
    <row r="755" spans="1:7" ht="15">
      <c r="A755" s="126"/>
      <c r="B755" s="256"/>
      <c r="C755" s="95"/>
      <c r="D755" s="95"/>
      <c r="E755" s="95"/>
      <c r="F755" s="95"/>
      <c r="G755" s="257"/>
    </row>
    <row r="756" spans="1:7" ht="15">
      <c r="A756" s="126"/>
      <c r="B756" s="256"/>
      <c r="C756" s="95"/>
      <c r="D756" s="95"/>
      <c r="E756" s="95"/>
      <c r="F756" s="95"/>
      <c r="G756" s="257"/>
    </row>
    <row r="757" spans="1:7" ht="15">
      <c r="A757" s="126"/>
      <c r="B757" s="256"/>
      <c r="C757" s="95"/>
      <c r="D757" s="95"/>
      <c r="E757" s="95"/>
      <c r="F757" s="95"/>
      <c r="G757" s="257"/>
    </row>
    <row r="758" spans="1:7" ht="15">
      <c r="A758" s="126"/>
      <c r="B758" s="256"/>
      <c r="C758" s="95"/>
      <c r="D758" s="95"/>
      <c r="E758" s="95"/>
      <c r="F758" s="95"/>
      <c r="G758" s="257"/>
    </row>
    <row r="759" spans="1:7" ht="15">
      <c r="A759" s="126"/>
      <c r="B759" s="256"/>
      <c r="C759" s="95"/>
      <c r="D759" s="95"/>
      <c r="E759" s="95"/>
      <c r="F759" s="95"/>
      <c r="G759" s="257"/>
    </row>
    <row r="760" spans="1:7" ht="15">
      <c r="A760" s="126"/>
      <c r="B760" s="256"/>
      <c r="C760" s="95"/>
      <c r="D760" s="95"/>
      <c r="E760" s="95"/>
      <c r="F760" s="95"/>
      <c r="G760" s="257"/>
    </row>
    <row r="761" spans="1:7" ht="15">
      <c r="A761" s="126"/>
      <c r="B761" s="256"/>
      <c r="C761" s="95"/>
      <c r="D761" s="95"/>
      <c r="E761" s="95"/>
      <c r="F761" s="95"/>
      <c r="G761" s="257"/>
    </row>
    <row r="762" spans="1:7" ht="15">
      <c r="A762" s="126"/>
      <c r="B762" s="256"/>
      <c r="C762" s="95"/>
      <c r="D762" s="95"/>
      <c r="E762" s="95"/>
      <c r="F762" s="95"/>
      <c r="G762" s="257"/>
    </row>
    <row r="763" spans="1:7" ht="15">
      <c r="A763" s="126"/>
      <c r="B763" s="256"/>
      <c r="C763" s="95"/>
      <c r="D763" s="95"/>
      <c r="E763" s="95"/>
      <c r="F763" s="95"/>
      <c r="G763" s="257"/>
    </row>
    <row r="764" spans="1:7" ht="15">
      <c r="A764" s="126"/>
      <c r="B764" s="256"/>
      <c r="C764" s="95"/>
      <c r="D764" s="95"/>
      <c r="E764" s="95"/>
      <c r="F764" s="95"/>
      <c r="G764" s="257"/>
    </row>
    <row r="765" spans="1:7" ht="15">
      <c r="A765" s="126"/>
      <c r="B765" s="256"/>
      <c r="C765" s="95"/>
      <c r="D765" s="95"/>
      <c r="E765" s="95"/>
      <c r="F765" s="95"/>
      <c r="G765" s="257"/>
    </row>
    <row r="766" spans="1:7" ht="15">
      <c r="A766" s="126"/>
      <c r="B766" s="256"/>
      <c r="C766" s="95"/>
      <c r="D766" s="95"/>
      <c r="E766" s="95"/>
      <c r="F766" s="95"/>
      <c r="G766" s="257"/>
    </row>
    <row r="767" spans="1:7" ht="15">
      <c r="A767" s="126"/>
      <c r="B767" s="256"/>
      <c r="C767" s="95"/>
      <c r="D767" s="95"/>
      <c r="E767" s="95"/>
      <c r="F767" s="95"/>
      <c r="G767" s="257"/>
    </row>
    <row r="768" spans="1:7" ht="15">
      <c r="A768" s="126"/>
      <c r="B768" s="256"/>
      <c r="C768" s="95"/>
      <c r="D768" s="95"/>
      <c r="E768" s="95"/>
      <c r="F768" s="95"/>
      <c r="G768" s="257"/>
    </row>
    <row r="769" spans="1:7" ht="15">
      <c r="A769" s="126"/>
      <c r="B769" s="256"/>
      <c r="C769" s="95"/>
      <c r="D769" s="95"/>
      <c r="E769" s="95"/>
      <c r="F769" s="95"/>
      <c r="G769" s="257"/>
    </row>
    <row r="770" spans="1:7" ht="15">
      <c r="A770" s="126"/>
      <c r="B770" s="256"/>
      <c r="C770" s="95"/>
      <c r="D770" s="95"/>
      <c r="E770" s="95"/>
      <c r="F770" s="95"/>
      <c r="G770" s="257"/>
    </row>
    <row r="771" spans="1:7" ht="15">
      <c r="A771" s="126"/>
      <c r="B771" s="256"/>
      <c r="C771" s="95"/>
      <c r="D771" s="95"/>
      <c r="E771" s="95"/>
      <c r="F771" s="95"/>
      <c r="G771" s="257"/>
    </row>
    <row r="772" spans="1:7" ht="15">
      <c r="A772" s="126"/>
      <c r="B772" s="256"/>
      <c r="C772" s="95"/>
      <c r="D772" s="95"/>
      <c r="E772" s="95"/>
      <c r="F772" s="95"/>
      <c r="G772" s="257"/>
    </row>
    <row r="773" spans="1:7" ht="15">
      <c r="A773" s="126"/>
      <c r="B773" s="256"/>
      <c r="C773" s="95"/>
      <c r="D773" s="95"/>
      <c r="E773" s="95"/>
      <c r="F773" s="95"/>
      <c r="G773" s="257"/>
    </row>
    <row r="774" spans="1:7" ht="15">
      <c r="A774" s="126"/>
      <c r="B774" s="256"/>
      <c r="C774" s="95"/>
      <c r="D774" s="95"/>
      <c r="E774" s="95"/>
      <c r="F774" s="95"/>
      <c r="G774" s="257"/>
    </row>
    <row r="775" spans="1:7" ht="15">
      <c r="A775" s="126"/>
      <c r="B775" s="256"/>
      <c r="C775" s="95"/>
      <c r="D775" s="95"/>
      <c r="E775" s="95"/>
      <c r="F775" s="95"/>
      <c r="G775" s="257"/>
    </row>
    <row r="776" spans="1:7" ht="15">
      <c r="A776" s="126"/>
      <c r="B776" s="256"/>
      <c r="C776" s="95"/>
      <c r="D776" s="95"/>
      <c r="E776" s="95"/>
      <c r="F776" s="95"/>
      <c r="G776" s="257"/>
    </row>
    <row r="777" spans="1:7" ht="15">
      <c r="A777" s="126"/>
      <c r="B777" s="256"/>
      <c r="C777" s="95"/>
      <c r="D777" s="95"/>
      <c r="E777" s="95"/>
      <c r="F777" s="95"/>
      <c r="G777" s="257"/>
    </row>
    <row r="778" spans="1:7" ht="15">
      <c r="A778" s="126"/>
      <c r="B778" s="256"/>
      <c r="C778" s="95"/>
      <c r="D778" s="95"/>
      <c r="E778" s="95"/>
      <c r="F778" s="95"/>
      <c r="G778" s="257"/>
    </row>
    <row r="779" spans="1:7" ht="15">
      <c r="A779" s="126"/>
      <c r="B779" s="256"/>
      <c r="C779" s="95"/>
      <c r="D779" s="95"/>
      <c r="E779" s="95"/>
      <c r="F779" s="95"/>
      <c r="G779" s="257"/>
    </row>
    <row r="780" spans="1:7" ht="15">
      <c r="A780" s="126"/>
      <c r="B780" s="256"/>
      <c r="C780" s="95"/>
      <c r="D780" s="95"/>
      <c r="E780" s="95"/>
      <c r="F780" s="95"/>
      <c r="G780" s="257"/>
    </row>
    <row r="781" spans="1:7" ht="15">
      <c r="A781" s="126"/>
      <c r="B781" s="256"/>
      <c r="C781" s="95"/>
      <c r="D781" s="95"/>
      <c r="E781" s="95"/>
      <c r="F781" s="95"/>
      <c r="G781" s="257"/>
    </row>
    <row r="782" spans="1:7" ht="15">
      <c r="A782" s="126"/>
      <c r="B782" s="256"/>
      <c r="C782" s="95"/>
      <c r="D782" s="95"/>
      <c r="E782" s="95"/>
      <c r="F782" s="95"/>
      <c r="G782" s="257"/>
    </row>
    <row r="783" spans="1:7" ht="15">
      <c r="A783" s="126"/>
      <c r="B783" s="256"/>
      <c r="C783" s="95"/>
      <c r="D783" s="95"/>
      <c r="E783" s="95"/>
      <c r="F783" s="95"/>
      <c r="G783" s="257"/>
    </row>
    <row r="784" spans="1:7" ht="15">
      <c r="A784" s="126"/>
      <c r="B784" s="256"/>
      <c r="C784" s="95"/>
      <c r="D784" s="95"/>
      <c r="E784" s="95"/>
      <c r="F784" s="95"/>
      <c r="G784" s="257"/>
    </row>
    <row r="785" spans="1:7" ht="15">
      <c r="A785" s="126"/>
      <c r="B785" s="256"/>
      <c r="C785" s="95"/>
      <c r="D785" s="95"/>
      <c r="E785" s="95"/>
      <c r="F785" s="95"/>
      <c r="G785" s="257"/>
    </row>
    <row r="786" spans="1:7" ht="15">
      <c r="A786" s="126"/>
      <c r="B786" s="256"/>
      <c r="C786" s="95"/>
      <c r="D786" s="95"/>
      <c r="E786" s="95"/>
      <c r="F786" s="95"/>
      <c r="G786" s="257"/>
    </row>
    <row r="787" spans="1:7" ht="15">
      <c r="A787" s="126"/>
      <c r="B787" s="256"/>
      <c r="C787" s="95"/>
      <c r="D787" s="95"/>
      <c r="E787" s="95"/>
      <c r="F787" s="95"/>
      <c r="G787" s="257"/>
    </row>
    <row r="788" spans="1:7" ht="15">
      <c r="A788" s="126"/>
      <c r="B788" s="256"/>
      <c r="C788" s="95"/>
      <c r="D788" s="95"/>
      <c r="E788" s="95"/>
      <c r="F788" s="95"/>
      <c r="G788" s="257"/>
    </row>
    <row r="789" spans="1:7" ht="15">
      <c r="A789" s="126"/>
      <c r="B789" s="256"/>
      <c r="C789" s="95"/>
      <c r="D789" s="95"/>
      <c r="E789" s="95"/>
      <c r="F789" s="95"/>
      <c r="G789" s="257"/>
    </row>
    <row r="790" spans="1:7" ht="15">
      <c r="A790" s="126"/>
      <c r="B790" s="256"/>
      <c r="C790" s="95"/>
      <c r="D790" s="95"/>
      <c r="E790" s="95"/>
      <c r="F790" s="95"/>
      <c r="G790" s="257"/>
    </row>
    <row r="791" spans="1:7" ht="15">
      <c r="A791" s="126"/>
      <c r="B791" s="256"/>
      <c r="C791" s="95"/>
      <c r="D791" s="95"/>
      <c r="E791" s="95"/>
      <c r="F791" s="95"/>
      <c r="G791" s="257"/>
    </row>
    <row r="792" spans="1:7" ht="15">
      <c r="A792" s="126"/>
      <c r="B792" s="256"/>
      <c r="C792" s="95"/>
      <c r="D792" s="95"/>
      <c r="E792" s="95"/>
      <c r="F792" s="95"/>
      <c r="G792" s="257"/>
    </row>
    <row r="793" spans="1:7" ht="15">
      <c r="A793" s="126"/>
      <c r="B793" s="256"/>
      <c r="C793" s="95"/>
      <c r="D793" s="95"/>
      <c r="E793" s="95"/>
      <c r="F793" s="95"/>
      <c r="G793" s="257"/>
    </row>
    <row r="794" spans="1:7" ht="15">
      <c r="A794" s="126"/>
      <c r="B794" s="256"/>
      <c r="C794" s="95"/>
      <c r="D794" s="95"/>
      <c r="E794" s="95"/>
      <c r="F794" s="95"/>
      <c r="G794" s="257"/>
    </row>
    <row r="795" spans="1:7" ht="15">
      <c r="A795" s="126"/>
      <c r="B795" s="256"/>
      <c r="C795" s="95"/>
      <c r="D795" s="95"/>
      <c r="E795" s="95"/>
      <c r="F795" s="95"/>
      <c r="G795" s="257"/>
    </row>
    <row r="796" spans="1:7" ht="15">
      <c r="A796" s="126"/>
      <c r="B796" s="256"/>
      <c r="C796" s="95"/>
      <c r="D796" s="95"/>
      <c r="E796" s="95"/>
      <c r="F796" s="95"/>
      <c r="G796" s="257"/>
    </row>
    <row r="797" spans="1:7" ht="15">
      <c r="A797" s="126"/>
      <c r="B797" s="256"/>
      <c r="C797" s="95"/>
      <c r="D797" s="95"/>
      <c r="E797" s="95"/>
      <c r="F797" s="95"/>
      <c r="G797" s="257"/>
    </row>
    <row r="798" spans="1:7" ht="15">
      <c r="A798" s="126"/>
      <c r="B798" s="256"/>
      <c r="C798" s="95"/>
      <c r="D798" s="95"/>
      <c r="E798" s="95"/>
      <c r="F798" s="95"/>
      <c r="G798" s="257"/>
    </row>
    <row r="799" spans="1:7" ht="15">
      <c r="A799" s="126"/>
      <c r="B799" s="256"/>
      <c r="C799" s="95"/>
      <c r="D799" s="95"/>
      <c r="E799" s="95"/>
      <c r="F799" s="95"/>
      <c r="G799" s="257"/>
    </row>
    <row r="800" spans="1:7" ht="15">
      <c r="A800" s="126"/>
      <c r="B800" s="256"/>
      <c r="C800" s="95"/>
      <c r="D800" s="95"/>
      <c r="E800" s="95"/>
      <c r="F800" s="95"/>
      <c r="G800" s="257"/>
    </row>
    <row r="801" spans="1:7" ht="15">
      <c r="A801" s="126"/>
      <c r="B801" s="256"/>
      <c r="C801" s="95"/>
      <c r="D801" s="95"/>
      <c r="E801" s="95"/>
      <c r="F801" s="95"/>
      <c r="G801" s="257"/>
    </row>
    <row r="802" spans="1:7" ht="15">
      <c r="A802" s="126"/>
      <c r="B802" s="256"/>
      <c r="C802" s="95"/>
      <c r="D802" s="95"/>
      <c r="E802" s="95"/>
      <c r="F802" s="95"/>
      <c r="G802" s="257"/>
    </row>
    <row r="803" spans="1:7" ht="15">
      <c r="A803" s="126"/>
      <c r="B803" s="256"/>
      <c r="C803" s="95"/>
      <c r="D803" s="95"/>
      <c r="E803" s="95"/>
      <c r="F803" s="95"/>
      <c r="G803" s="257"/>
    </row>
    <row r="804" spans="1:7" ht="15">
      <c r="A804" s="126"/>
      <c r="B804" s="256"/>
      <c r="C804" s="95"/>
      <c r="D804" s="95"/>
      <c r="E804" s="95"/>
      <c r="F804" s="95"/>
      <c r="G804" s="257"/>
    </row>
    <row r="805" spans="1:7" ht="15">
      <c r="A805" s="126"/>
      <c r="B805" s="256"/>
      <c r="C805" s="95"/>
      <c r="D805" s="95"/>
      <c r="E805" s="95"/>
      <c r="F805" s="95"/>
      <c r="G805" s="257"/>
    </row>
    <row r="806" spans="1:7" ht="15">
      <c r="A806" s="126"/>
      <c r="B806" s="256"/>
      <c r="C806" s="95"/>
      <c r="D806" s="95"/>
      <c r="E806" s="95"/>
      <c r="F806" s="95"/>
      <c r="G806" s="257"/>
    </row>
    <row r="807" spans="1:7" ht="15">
      <c r="A807" s="126"/>
      <c r="B807" s="256"/>
      <c r="C807" s="95"/>
      <c r="D807" s="95"/>
      <c r="E807" s="95"/>
      <c r="F807" s="95"/>
      <c r="G807" s="257"/>
    </row>
    <row r="808" spans="1:7" ht="15">
      <c r="A808" s="126"/>
      <c r="B808" s="256"/>
      <c r="C808" s="95"/>
      <c r="D808" s="95"/>
      <c r="E808" s="95"/>
      <c r="F808" s="95"/>
      <c r="G808" s="257"/>
    </row>
    <row r="809" spans="1:7" ht="15">
      <c r="A809" s="126"/>
      <c r="B809" s="256"/>
      <c r="C809" s="95"/>
      <c r="D809" s="95"/>
      <c r="E809" s="95"/>
      <c r="F809" s="95"/>
      <c r="G809" s="257"/>
    </row>
    <row r="810" spans="1:7" ht="15">
      <c r="A810" s="126"/>
      <c r="B810" s="256"/>
      <c r="C810" s="95"/>
      <c r="D810" s="95"/>
      <c r="E810" s="95"/>
      <c r="F810" s="95"/>
      <c r="G810" s="257"/>
    </row>
    <row r="811" spans="1:7" ht="15">
      <c r="A811" s="126"/>
      <c r="B811" s="256"/>
      <c r="C811" s="95"/>
      <c r="D811" s="95"/>
      <c r="E811" s="95"/>
      <c r="F811" s="95"/>
      <c r="G811" s="257"/>
    </row>
    <row r="812" spans="1:7" ht="15">
      <c r="A812" s="126"/>
      <c r="B812" s="256"/>
      <c r="C812" s="95"/>
      <c r="D812" s="95"/>
      <c r="E812" s="95"/>
      <c r="F812" s="95"/>
      <c r="G812" s="257"/>
    </row>
    <row r="813" spans="1:7" ht="15">
      <c r="A813" s="126"/>
      <c r="B813" s="256"/>
      <c r="C813" s="95"/>
      <c r="D813" s="95"/>
      <c r="E813" s="95"/>
      <c r="F813" s="95"/>
      <c r="G813" s="257"/>
    </row>
    <row r="814" spans="1:7" ht="15">
      <c r="A814" s="126"/>
      <c r="B814" s="256"/>
      <c r="C814" s="95"/>
      <c r="D814" s="95"/>
      <c r="E814" s="95"/>
      <c r="F814" s="95"/>
      <c r="G814" s="257"/>
    </row>
    <row r="815" spans="1:7" ht="15">
      <c r="A815" s="126"/>
      <c r="B815" s="256"/>
      <c r="C815" s="95"/>
      <c r="D815" s="95"/>
      <c r="E815" s="95"/>
      <c r="F815" s="95"/>
      <c r="G815" s="257"/>
    </row>
    <row r="816" spans="1:7" ht="15">
      <c r="A816" s="126"/>
      <c r="B816" s="256"/>
      <c r="C816" s="95"/>
      <c r="D816" s="95"/>
      <c r="E816" s="95"/>
      <c r="F816" s="95"/>
      <c r="G816" s="257"/>
    </row>
    <row r="817" spans="1:7" ht="15">
      <c r="A817" s="126"/>
      <c r="B817" s="256"/>
      <c r="C817" s="95"/>
      <c r="D817" s="95"/>
      <c r="E817" s="95"/>
      <c r="F817" s="95"/>
      <c r="G817" s="257"/>
    </row>
    <row r="818" spans="1:7" ht="15">
      <c r="A818" s="126"/>
      <c r="B818" s="256"/>
      <c r="C818" s="95"/>
      <c r="D818" s="95"/>
      <c r="E818" s="95"/>
      <c r="F818" s="95"/>
      <c r="G818" s="257"/>
    </row>
    <row r="819" spans="1:7" ht="15">
      <c r="A819" s="126"/>
      <c r="B819" s="256"/>
      <c r="C819" s="95"/>
      <c r="D819" s="95"/>
      <c r="E819" s="95"/>
      <c r="F819" s="95"/>
      <c r="G819" s="257"/>
    </row>
    <row r="820" spans="1:7" ht="15">
      <c r="A820" s="126"/>
      <c r="B820" s="256"/>
      <c r="C820" s="95"/>
      <c r="D820" s="95"/>
      <c r="E820" s="95"/>
      <c r="F820" s="95"/>
      <c r="G820" s="257"/>
    </row>
    <row r="821" spans="1:7" ht="15">
      <c r="A821" s="126"/>
      <c r="B821" s="256"/>
      <c r="C821" s="95"/>
      <c r="D821" s="95"/>
      <c r="E821" s="95"/>
      <c r="F821" s="95"/>
      <c r="G821" s="257"/>
    </row>
    <row r="822" spans="1:7" ht="15">
      <c r="A822" s="126"/>
      <c r="B822" s="256"/>
      <c r="C822" s="95"/>
      <c r="D822" s="95"/>
      <c r="E822" s="95"/>
      <c r="F822" s="95"/>
      <c r="G822" s="257"/>
    </row>
    <row r="823" spans="1:7" ht="15">
      <c r="A823" s="126"/>
      <c r="B823" s="256"/>
      <c r="C823" s="95"/>
      <c r="D823" s="95"/>
      <c r="E823" s="95"/>
      <c r="F823" s="95"/>
      <c r="G823" s="257"/>
    </row>
    <row r="824" spans="1:7" ht="15">
      <c r="A824" s="126"/>
      <c r="B824" s="256"/>
      <c r="C824" s="95"/>
      <c r="D824" s="95"/>
      <c r="E824" s="95"/>
      <c r="F824" s="95"/>
      <c r="G824" s="257"/>
    </row>
    <row r="825" spans="1:7" ht="15">
      <c r="A825" s="126"/>
      <c r="B825" s="256"/>
      <c r="C825" s="95"/>
      <c r="D825" s="95"/>
      <c r="E825" s="95"/>
      <c r="F825" s="95"/>
      <c r="G825" s="257"/>
    </row>
    <row r="826" spans="1:7" ht="15">
      <c r="A826" s="126"/>
      <c r="B826" s="256"/>
      <c r="C826" s="95"/>
      <c r="D826" s="95"/>
      <c r="E826" s="95"/>
      <c r="F826" s="95"/>
      <c r="G826" s="257"/>
    </row>
    <row r="827" spans="1:7" ht="15">
      <c r="A827" s="126"/>
      <c r="B827" s="256"/>
      <c r="C827" s="95"/>
      <c r="D827" s="95"/>
      <c r="E827" s="95"/>
      <c r="F827" s="95"/>
      <c r="G827" s="257"/>
    </row>
    <row r="828" spans="1:7" ht="15">
      <c r="A828" s="126"/>
      <c r="B828" s="256"/>
      <c r="C828" s="95"/>
      <c r="D828" s="95"/>
      <c r="E828" s="95"/>
      <c r="F828" s="95"/>
      <c r="G828" s="257"/>
    </row>
    <row r="829" spans="1:7" ht="15">
      <c r="A829" s="126"/>
      <c r="B829" s="256"/>
      <c r="C829" s="95"/>
      <c r="D829" s="95"/>
      <c r="E829" s="95"/>
      <c r="F829" s="95"/>
      <c r="G829" s="257"/>
    </row>
    <row r="830" spans="1:7" ht="15">
      <c r="A830" s="126"/>
      <c r="B830" s="256"/>
      <c r="C830" s="95"/>
      <c r="D830" s="95"/>
      <c r="E830" s="95"/>
      <c r="F830" s="95"/>
      <c r="G830" s="257"/>
    </row>
    <row r="831" spans="1:7" ht="15">
      <c r="A831" s="126"/>
      <c r="B831" s="256"/>
      <c r="C831" s="95"/>
      <c r="D831" s="95"/>
      <c r="E831" s="95"/>
      <c r="F831" s="95"/>
      <c r="G831" s="257"/>
    </row>
    <row r="832" spans="1:7" ht="15">
      <c r="A832" s="126"/>
      <c r="B832" s="256"/>
      <c r="C832" s="95"/>
      <c r="D832" s="95"/>
      <c r="E832" s="95"/>
      <c r="F832" s="95"/>
      <c r="G832" s="257"/>
    </row>
    <row r="833" spans="1:7" ht="15">
      <c r="A833" s="126"/>
      <c r="B833" s="256"/>
      <c r="C833" s="95"/>
      <c r="D833" s="95"/>
      <c r="E833" s="95"/>
      <c r="F833" s="95"/>
      <c r="G833" s="257"/>
    </row>
    <row r="834" spans="1:7" ht="15">
      <c r="A834" s="126"/>
      <c r="B834" s="256"/>
      <c r="C834" s="95"/>
      <c r="D834" s="95"/>
      <c r="E834" s="95"/>
      <c r="F834" s="95"/>
      <c r="G834" s="257"/>
    </row>
    <row r="835" spans="1:7" ht="15">
      <c r="A835" s="126"/>
      <c r="B835" s="256"/>
      <c r="C835" s="95"/>
      <c r="D835" s="95"/>
      <c r="E835" s="95"/>
      <c r="F835" s="95"/>
      <c r="G835" s="257"/>
    </row>
    <row r="836" spans="1:7" ht="15">
      <c r="A836" s="126"/>
      <c r="B836" s="256"/>
      <c r="C836" s="95"/>
      <c r="D836" s="95"/>
      <c r="E836" s="95"/>
      <c r="F836" s="95"/>
      <c r="G836" s="257"/>
    </row>
    <row r="837" spans="1:7" ht="15">
      <c r="A837" s="126"/>
      <c r="B837" s="256"/>
      <c r="C837" s="95"/>
      <c r="D837" s="95"/>
      <c r="E837" s="95"/>
      <c r="F837" s="95"/>
      <c r="G837" s="257"/>
    </row>
    <row r="838" spans="1:7" ht="15">
      <c r="A838" s="126"/>
      <c r="B838" s="256"/>
      <c r="C838" s="95"/>
      <c r="D838" s="95"/>
      <c r="E838" s="95"/>
      <c r="F838" s="95"/>
      <c r="G838" s="257"/>
    </row>
    <row r="839" spans="1:7" ht="15">
      <c r="A839" s="126"/>
      <c r="B839" s="256"/>
      <c r="C839" s="95"/>
      <c r="D839" s="95"/>
      <c r="E839" s="95"/>
      <c r="F839" s="95"/>
      <c r="G839" s="257"/>
    </row>
    <row r="840" spans="1:7" ht="15">
      <c r="A840" s="126"/>
      <c r="B840" s="256"/>
      <c r="C840" s="95"/>
      <c r="D840" s="95"/>
      <c r="E840" s="95"/>
      <c r="F840" s="95"/>
      <c r="G840" s="257"/>
    </row>
    <row r="841" spans="1:7" ht="15">
      <c r="A841" s="126"/>
      <c r="B841" s="256"/>
      <c r="C841" s="95"/>
      <c r="D841" s="95"/>
      <c r="E841" s="95"/>
      <c r="F841" s="95"/>
      <c r="G841" s="257"/>
    </row>
    <row r="842" spans="1:7" ht="15">
      <c r="A842" s="126"/>
      <c r="B842" s="256"/>
      <c r="C842" s="95"/>
      <c r="D842" s="95"/>
      <c r="E842" s="95"/>
      <c r="F842" s="95"/>
      <c r="G842" s="257"/>
    </row>
    <row r="843" spans="1:7" ht="15">
      <c r="A843" s="126"/>
      <c r="B843" s="256"/>
      <c r="C843" s="95"/>
      <c r="D843" s="95"/>
      <c r="E843" s="95"/>
      <c r="F843" s="95"/>
      <c r="G843" s="257"/>
    </row>
    <row r="844" spans="1:7" ht="15">
      <c r="A844" s="126"/>
      <c r="B844" s="256"/>
      <c r="C844" s="95"/>
      <c r="D844" s="95"/>
      <c r="E844" s="95"/>
      <c r="F844" s="95"/>
      <c r="G844" s="257"/>
    </row>
    <row r="845" spans="1:7" ht="15">
      <c r="A845" s="126"/>
      <c r="B845" s="256"/>
      <c r="C845" s="95"/>
      <c r="D845" s="95"/>
      <c r="E845" s="95"/>
      <c r="F845" s="95"/>
      <c r="G845" s="257"/>
    </row>
    <row r="846" spans="1:7" ht="15">
      <c r="A846" s="126"/>
      <c r="B846" s="256"/>
      <c r="C846" s="95"/>
      <c r="D846" s="95"/>
      <c r="E846" s="95"/>
      <c r="F846" s="95"/>
      <c r="G846" s="257"/>
    </row>
    <row r="847" spans="1:7" ht="15">
      <c r="A847" s="126"/>
      <c r="B847" s="256"/>
      <c r="C847" s="95"/>
      <c r="D847" s="95"/>
      <c r="E847" s="95"/>
      <c r="F847" s="95"/>
      <c r="G847" s="257"/>
    </row>
    <row r="848" spans="1:7" ht="15">
      <c r="A848" s="126"/>
      <c r="B848" s="256"/>
      <c r="C848" s="95"/>
      <c r="D848" s="95"/>
      <c r="E848" s="95"/>
      <c r="F848" s="95"/>
      <c r="G848" s="257"/>
    </row>
    <row r="849" spans="1:7" ht="15">
      <c r="A849" s="126"/>
      <c r="B849" s="256"/>
      <c r="C849" s="95"/>
      <c r="D849" s="95"/>
      <c r="E849" s="95"/>
      <c r="F849" s="95"/>
      <c r="G849" s="257"/>
    </row>
    <row r="850" spans="1:7" ht="15">
      <c r="A850" s="126"/>
      <c r="B850" s="256"/>
      <c r="C850" s="95"/>
      <c r="D850" s="95"/>
      <c r="E850" s="95"/>
      <c r="F850" s="95"/>
      <c r="G850" s="257"/>
    </row>
    <row r="851" spans="1:7" ht="15">
      <c r="A851" s="126"/>
      <c r="B851" s="256"/>
      <c r="C851" s="95"/>
      <c r="D851" s="95"/>
      <c r="E851" s="95"/>
      <c r="F851" s="95"/>
      <c r="G851" s="257"/>
    </row>
    <row r="852" spans="1:7" ht="15">
      <c r="A852" s="126"/>
      <c r="B852" s="256"/>
      <c r="C852" s="95"/>
      <c r="D852" s="95"/>
      <c r="E852" s="95"/>
      <c r="F852" s="95"/>
      <c r="G852" s="257"/>
    </row>
    <row r="853" spans="1:7" ht="15">
      <c r="A853" s="126"/>
      <c r="B853" s="256"/>
      <c r="C853" s="95"/>
      <c r="D853" s="95"/>
      <c r="E853" s="95"/>
      <c r="F853" s="95"/>
      <c r="G853" s="257"/>
    </row>
    <row r="854" spans="1:7" ht="15">
      <c r="A854" s="126"/>
      <c r="B854" s="256"/>
      <c r="C854" s="95"/>
      <c r="D854" s="95"/>
      <c r="E854" s="95"/>
      <c r="F854" s="95"/>
      <c r="G854" s="257"/>
    </row>
    <row r="855" spans="1:7" ht="15">
      <c r="A855" s="126"/>
      <c r="B855" s="256"/>
      <c r="C855" s="95"/>
      <c r="D855" s="95"/>
      <c r="E855" s="95"/>
      <c r="F855" s="95"/>
      <c r="G855" s="257"/>
    </row>
    <row r="856" spans="1:7" ht="15">
      <c r="A856" s="126"/>
      <c r="B856" s="256"/>
      <c r="C856" s="95"/>
      <c r="D856" s="95"/>
      <c r="E856" s="95"/>
      <c r="F856" s="95"/>
      <c r="G856" s="257"/>
    </row>
    <row r="857" spans="1:7" ht="15">
      <c r="A857" s="126"/>
      <c r="B857" s="256"/>
      <c r="C857" s="95"/>
      <c r="D857" s="95"/>
      <c r="E857" s="95"/>
      <c r="F857" s="95"/>
      <c r="G857" s="257"/>
    </row>
    <row r="858" spans="1:7" ht="15">
      <c r="A858" s="126"/>
      <c r="B858" s="256"/>
      <c r="C858" s="95"/>
      <c r="D858" s="95"/>
      <c r="E858" s="95"/>
      <c r="F858" s="95"/>
      <c r="G858" s="257"/>
    </row>
    <row r="859" spans="1:7" ht="15">
      <c r="A859" s="126"/>
      <c r="B859" s="256"/>
      <c r="C859" s="95"/>
      <c r="D859" s="95"/>
      <c r="E859" s="95"/>
      <c r="F859" s="95"/>
      <c r="G859" s="257"/>
    </row>
    <row r="860" spans="1:7" ht="15">
      <c r="A860" s="126"/>
      <c r="B860" s="256"/>
      <c r="C860" s="95"/>
      <c r="D860" s="95"/>
      <c r="E860" s="95"/>
      <c r="F860" s="95"/>
      <c r="G860" s="257"/>
    </row>
    <row r="861" spans="1:7" ht="15">
      <c r="A861" s="126"/>
      <c r="B861" s="256"/>
      <c r="C861" s="95"/>
      <c r="D861" s="95"/>
      <c r="E861" s="95"/>
      <c r="F861" s="95"/>
      <c r="G861" s="257"/>
    </row>
    <row r="862" spans="1:7" ht="15">
      <c r="A862" s="126"/>
      <c r="B862" s="256"/>
      <c r="C862" s="95"/>
      <c r="D862" s="95"/>
      <c r="E862" s="95"/>
      <c r="F862" s="95"/>
      <c r="G862" s="257"/>
    </row>
    <row r="863" spans="1:7" ht="15">
      <c r="A863" s="126"/>
      <c r="B863" s="256"/>
      <c r="C863" s="95"/>
      <c r="D863" s="95"/>
      <c r="E863" s="95"/>
      <c r="F863" s="95"/>
      <c r="G863" s="257"/>
    </row>
    <row r="864" spans="1:7" ht="15">
      <c r="A864" s="126"/>
      <c r="B864" s="256"/>
      <c r="C864" s="95"/>
      <c r="D864" s="95"/>
      <c r="E864" s="95"/>
      <c r="F864" s="95"/>
      <c r="G864" s="257"/>
    </row>
    <row r="865" spans="1:7" ht="15">
      <c r="A865" s="126"/>
      <c r="B865" s="256"/>
      <c r="C865" s="95"/>
      <c r="D865" s="95"/>
      <c r="E865" s="95"/>
      <c r="F865" s="95"/>
      <c r="G865" s="257"/>
    </row>
    <row r="866" spans="1:7" ht="15">
      <c r="A866" s="126"/>
      <c r="B866" s="256"/>
      <c r="C866" s="95"/>
      <c r="D866" s="95"/>
      <c r="E866" s="95"/>
      <c r="F866" s="95"/>
      <c r="G866" s="257"/>
    </row>
    <row r="867" spans="1:7" ht="15">
      <c r="A867" s="126"/>
      <c r="B867" s="256"/>
      <c r="C867" s="95"/>
      <c r="D867" s="95"/>
      <c r="E867" s="95"/>
      <c r="F867" s="95"/>
      <c r="G867" s="257"/>
    </row>
    <row r="868" spans="1:7" ht="15">
      <c r="A868" s="126"/>
      <c r="B868" s="256"/>
      <c r="C868" s="95"/>
      <c r="D868" s="95"/>
      <c r="E868" s="95"/>
      <c r="F868" s="95"/>
      <c r="G868" s="257"/>
    </row>
    <row r="869" spans="1:7" ht="15">
      <c r="A869" s="126"/>
      <c r="B869" s="256"/>
      <c r="C869" s="95"/>
      <c r="D869" s="95"/>
      <c r="E869" s="95"/>
      <c r="F869" s="95"/>
      <c r="G869" s="257"/>
    </row>
    <row r="870" spans="1:7" ht="15">
      <c r="A870" s="126"/>
      <c r="B870" s="256"/>
      <c r="C870" s="95"/>
      <c r="D870" s="95"/>
      <c r="E870" s="95"/>
      <c r="F870" s="95"/>
      <c r="G870" s="257"/>
    </row>
    <row r="871" spans="1:7" ht="15">
      <c r="A871" s="126"/>
      <c r="B871" s="256"/>
      <c r="C871" s="95"/>
      <c r="D871" s="95"/>
      <c r="E871" s="95"/>
      <c r="F871" s="95"/>
      <c r="G871" s="257"/>
    </row>
    <row r="872" spans="1:7" ht="15">
      <c r="A872" s="126"/>
      <c r="B872" s="256"/>
      <c r="C872" s="95"/>
      <c r="D872" s="95"/>
      <c r="E872" s="95"/>
      <c r="F872" s="95"/>
      <c r="G872" s="257"/>
    </row>
    <row r="873" spans="1:7" ht="15">
      <c r="A873" s="126"/>
      <c r="B873" s="256"/>
      <c r="C873" s="95"/>
      <c r="D873" s="95"/>
      <c r="E873" s="95"/>
      <c r="F873" s="95"/>
      <c r="G873" s="257"/>
    </row>
    <row r="874" spans="1:7" ht="15">
      <c r="A874" s="126"/>
      <c r="B874" s="256"/>
      <c r="C874" s="95"/>
      <c r="D874" s="95"/>
      <c r="E874" s="95"/>
      <c r="F874" s="95"/>
      <c r="G874" s="257"/>
    </row>
    <row r="875" spans="1:7" ht="15">
      <c r="A875" s="126"/>
      <c r="B875" s="256"/>
      <c r="C875" s="95"/>
      <c r="D875" s="95"/>
      <c r="E875" s="95"/>
      <c r="F875" s="95"/>
      <c r="G875" s="257"/>
    </row>
    <row r="876" spans="1:7" ht="15">
      <c r="A876" s="126"/>
      <c r="B876" s="256"/>
      <c r="C876" s="95"/>
      <c r="D876" s="95"/>
      <c r="E876" s="95"/>
      <c r="F876" s="95"/>
      <c r="G876" s="257"/>
    </row>
    <row r="877" spans="1:7" ht="15">
      <c r="A877" s="126"/>
      <c r="B877" s="256"/>
      <c r="C877" s="95"/>
      <c r="D877" s="95"/>
      <c r="E877" s="95"/>
      <c r="F877" s="95"/>
      <c r="G877" s="257"/>
    </row>
    <row r="878" spans="1:7" ht="15">
      <c r="A878" s="126"/>
      <c r="B878" s="256"/>
      <c r="C878" s="95"/>
      <c r="D878" s="95"/>
      <c r="E878" s="95"/>
      <c r="F878" s="95"/>
      <c r="G878" s="257"/>
    </row>
    <row r="879" spans="1:7" ht="15">
      <c r="A879" s="126"/>
      <c r="B879" s="256"/>
      <c r="C879" s="95"/>
      <c r="D879" s="95"/>
      <c r="E879" s="95"/>
      <c r="F879" s="95"/>
      <c r="G879" s="257"/>
    </row>
    <row r="880" spans="1:7" ht="15">
      <c r="A880" s="126"/>
      <c r="B880" s="256"/>
      <c r="C880" s="95"/>
      <c r="D880" s="95"/>
      <c r="E880" s="95"/>
      <c r="F880" s="95"/>
      <c r="G880" s="257"/>
    </row>
    <row r="881" spans="1:7" ht="15">
      <c r="A881" s="126"/>
      <c r="B881" s="256"/>
      <c r="C881" s="95"/>
      <c r="D881" s="95"/>
      <c r="E881" s="95"/>
      <c r="F881" s="95"/>
      <c r="G881" s="257"/>
    </row>
    <row r="882" spans="1:7" ht="15">
      <c r="A882" s="126"/>
      <c r="B882" s="256"/>
      <c r="C882" s="95"/>
      <c r="D882" s="95"/>
      <c r="E882" s="95"/>
      <c r="F882" s="95"/>
      <c r="G882" s="257"/>
    </row>
    <row r="883" spans="1:7" ht="15">
      <c r="A883" s="126"/>
      <c r="B883" s="256"/>
      <c r="C883" s="95"/>
      <c r="D883" s="95"/>
      <c r="E883" s="95"/>
      <c r="F883" s="95"/>
      <c r="G883" s="257"/>
    </row>
    <row r="884" spans="1:7" ht="15">
      <c r="A884" s="126"/>
      <c r="B884" s="256"/>
      <c r="C884" s="95"/>
      <c r="D884" s="95"/>
      <c r="E884" s="95"/>
      <c r="F884" s="95"/>
      <c r="G884" s="257"/>
    </row>
    <row r="885" spans="1:7" ht="15">
      <c r="A885" s="126"/>
      <c r="B885" s="256"/>
      <c r="C885" s="95"/>
      <c r="D885" s="95"/>
      <c r="E885" s="95"/>
      <c r="F885" s="95"/>
      <c r="G885" s="257"/>
    </row>
    <row r="886" spans="1:7" ht="15">
      <c r="A886" s="126"/>
      <c r="B886" s="256"/>
      <c r="C886" s="95"/>
      <c r="D886" s="95"/>
      <c r="E886" s="95"/>
      <c r="F886" s="95"/>
      <c r="G886" s="257"/>
    </row>
    <row r="887" spans="1:7" ht="15">
      <c r="A887" s="126"/>
      <c r="B887" s="256"/>
      <c r="C887" s="95"/>
      <c r="D887" s="95"/>
      <c r="E887" s="95"/>
      <c r="F887" s="95"/>
      <c r="G887" s="257"/>
    </row>
    <row r="888" spans="1:7" ht="15">
      <c r="A888" s="126"/>
      <c r="B888" s="256"/>
      <c r="C888" s="95"/>
      <c r="D888" s="95"/>
      <c r="E888" s="95"/>
      <c r="F888" s="95"/>
      <c r="G888" s="257"/>
    </row>
    <row r="889" spans="1:7" ht="15">
      <c r="A889" s="126"/>
      <c r="B889" s="256"/>
      <c r="C889" s="95"/>
      <c r="D889" s="95"/>
      <c r="E889" s="95"/>
      <c r="F889" s="95"/>
      <c r="G889" s="257"/>
    </row>
    <row r="890" spans="1:7" ht="15">
      <c r="A890" s="126"/>
      <c r="B890" s="256"/>
      <c r="C890" s="95"/>
      <c r="D890" s="95"/>
      <c r="E890" s="95"/>
      <c r="F890" s="95"/>
      <c r="G890" s="257"/>
    </row>
    <row r="891" spans="1:7" ht="15">
      <c r="A891" s="126"/>
      <c r="B891" s="256"/>
      <c r="C891" s="95"/>
      <c r="D891" s="95"/>
      <c r="E891" s="95"/>
      <c r="F891" s="95"/>
      <c r="G891" s="257"/>
    </row>
    <row r="892" spans="1:7" ht="15">
      <c r="A892" s="126"/>
      <c r="B892" s="256"/>
      <c r="C892" s="95"/>
      <c r="D892" s="95"/>
      <c r="E892" s="95"/>
      <c r="F892" s="95"/>
      <c r="G892" s="257"/>
    </row>
    <row r="893" spans="1:7" ht="15">
      <c r="A893" s="126"/>
      <c r="B893" s="256"/>
      <c r="C893" s="95"/>
      <c r="D893" s="95"/>
      <c r="E893" s="95"/>
      <c r="F893" s="95"/>
      <c r="G893" s="257"/>
    </row>
    <row r="894" spans="1:7" ht="15">
      <c r="A894" s="126"/>
      <c r="B894" s="256"/>
      <c r="C894" s="95"/>
      <c r="D894" s="95"/>
      <c r="E894" s="95"/>
      <c r="F894" s="95"/>
      <c r="G894" s="257"/>
    </row>
    <row r="895" spans="1:7" ht="15">
      <c r="A895" s="126"/>
      <c r="B895" s="256"/>
      <c r="C895" s="95"/>
      <c r="D895" s="95"/>
      <c r="E895" s="95"/>
      <c r="F895" s="95"/>
      <c r="G895" s="257"/>
    </row>
    <row r="896" spans="1:7" ht="15">
      <c r="A896" s="126"/>
      <c r="B896" s="256"/>
      <c r="C896" s="95"/>
      <c r="D896" s="95"/>
      <c r="E896" s="95"/>
      <c r="F896" s="95"/>
      <c r="G896" s="257"/>
    </row>
    <row r="897" spans="1:7" ht="15">
      <c r="A897" s="126"/>
      <c r="B897" s="256"/>
      <c r="C897" s="95"/>
      <c r="D897" s="95"/>
      <c r="E897" s="95"/>
      <c r="F897" s="95"/>
      <c r="G897" s="257"/>
    </row>
    <row r="898" spans="1:7" ht="15">
      <c r="A898" s="126"/>
      <c r="B898" s="256"/>
      <c r="C898" s="95"/>
      <c r="D898" s="95"/>
      <c r="E898" s="95"/>
      <c r="F898" s="95"/>
      <c r="G898" s="257"/>
    </row>
    <row r="899" spans="1:7" ht="15">
      <c r="A899" s="126"/>
      <c r="B899" s="256"/>
      <c r="C899" s="95"/>
      <c r="D899" s="95"/>
      <c r="E899" s="95"/>
      <c r="F899" s="95"/>
      <c r="G899" s="257"/>
    </row>
    <row r="900" spans="1:7" ht="15">
      <c r="A900" s="126"/>
      <c r="B900" s="256"/>
      <c r="C900" s="95"/>
      <c r="D900" s="95"/>
      <c r="E900" s="95"/>
      <c r="F900" s="95"/>
      <c r="G900" s="257"/>
    </row>
    <row r="901" spans="1:7" ht="15">
      <c r="A901" s="126"/>
      <c r="B901" s="256"/>
      <c r="C901" s="95"/>
      <c r="D901" s="95"/>
      <c r="E901" s="95"/>
      <c r="F901" s="95"/>
      <c r="G901" s="257"/>
    </row>
    <row r="902" spans="1:7" ht="15">
      <c r="A902" s="126"/>
      <c r="B902" s="256"/>
      <c r="C902" s="95"/>
      <c r="D902" s="95"/>
      <c r="E902" s="95"/>
      <c r="F902" s="95"/>
      <c r="G902" s="257"/>
    </row>
    <row r="903" spans="1:7" ht="15">
      <c r="A903" s="126"/>
      <c r="B903" s="256"/>
      <c r="C903" s="95"/>
      <c r="D903" s="95"/>
      <c r="E903" s="95"/>
      <c r="F903" s="95"/>
      <c r="G903" s="257"/>
    </row>
    <row r="904" spans="1:7" ht="15">
      <c r="A904" s="126"/>
      <c r="B904" s="256"/>
      <c r="C904" s="95"/>
      <c r="D904" s="95"/>
      <c r="E904" s="95"/>
      <c r="F904" s="95"/>
      <c r="G904" s="257"/>
    </row>
    <row r="905" spans="1:7" ht="15">
      <c r="A905" s="126"/>
      <c r="B905" s="256"/>
      <c r="C905" s="95"/>
      <c r="D905" s="95"/>
      <c r="E905" s="95"/>
      <c r="F905" s="95"/>
      <c r="G905" s="257"/>
    </row>
    <row r="906" spans="1:7" ht="15">
      <c r="A906" s="126"/>
      <c r="B906" s="256"/>
      <c r="C906" s="95"/>
      <c r="D906" s="95"/>
      <c r="E906" s="95"/>
      <c r="F906" s="95"/>
      <c r="G906" s="257"/>
    </row>
    <row r="907" spans="1:7" ht="15">
      <c r="A907" s="126"/>
      <c r="B907" s="256"/>
      <c r="C907" s="95"/>
      <c r="D907" s="95"/>
      <c r="E907" s="95"/>
      <c r="F907" s="95"/>
      <c r="G907" s="257"/>
    </row>
    <row r="908" spans="1:7" ht="15">
      <c r="A908" s="126"/>
      <c r="B908" s="256"/>
      <c r="C908" s="95"/>
      <c r="D908" s="95"/>
      <c r="E908" s="95"/>
      <c r="F908" s="95"/>
      <c r="G908" s="257"/>
    </row>
    <row r="909" spans="1:7" ht="15">
      <c r="A909" s="126"/>
      <c r="B909" s="256"/>
      <c r="C909" s="95"/>
      <c r="D909" s="95"/>
      <c r="E909" s="95"/>
      <c r="F909" s="95"/>
      <c r="G909" s="257"/>
    </row>
    <row r="910" spans="1:7" ht="15">
      <c r="A910" s="126"/>
      <c r="B910" s="256"/>
      <c r="C910" s="95"/>
      <c r="D910" s="95"/>
      <c r="E910" s="95"/>
      <c r="F910" s="95"/>
      <c r="G910" s="257"/>
    </row>
    <row r="911" spans="1:7" ht="15">
      <c r="A911" s="126"/>
      <c r="B911" s="256"/>
      <c r="C911" s="95"/>
      <c r="D911" s="95"/>
      <c r="E911" s="95"/>
      <c r="F911" s="95"/>
      <c r="G911" s="257"/>
    </row>
    <row r="912" spans="1:7" ht="15">
      <c r="A912" s="126"/>
      <c r="B912" s="256"/>
      <c r="C912" s="95"/>
      <c r="D912" s="95"/>
      <c r="E912" s="95"/>
      <c r="F912" s="95"/>
      <c r="G912" s="257"/>
    </row>
    <row r="913" spans="1:7" ht="15">
      <c r="A913" s="126"/>
      <c r="B913" s="256"/>
      <c r="C913" s="95"/>
      <c r="D913" s="95"/>
      <c r="E913" s="95"/>
      <c r="F913" s="95"/>
      <c r="G913" s="257"/>
    </row>
    <row r="914" spans="1:7" ht="15">
      <c r="A914" s="126"/>
      <c r="B914" s="256"/>
      <c r="C914" s="95"/>
      <c r="D914" s="95"/>
      <c r="E914" s="95"/>
      <c r="F914" s="95"/>
      <c r="G914" s="257"/>
    </row>
    <row r="915" spans="1:7" ht="15">
      <c r="A915" s="126"/>
      <c r="B915" s="256"/>
      <c r="C915" s="95"/>
      <c r="D915" s="95"/>
      <c r="E915" s="95"/>
      <c r="F915" s="95"/>
      <c r="G915" s="257"/>
    </row>
    <row r="916" spans="1:7" ht="15">
      <c r="A916" s="126"/>
      <c r="B916" s="256"/>
      <c r="C916" s="95"/>
      <c r="D916" s="95"/>
      <c r="E916" s="95"/>
      <c r="F916" s="95"/>
      <c r="G916" s="257"/>
    </row>
    <row r="917" spans="1:7" ht="15">
      <c r="A917" s="126"/>
      <c r="B917" s="256"/>
      <c r="C917" s="95"/>
      <c r="D917" s="95"/>
      <c r="E917" s="95"/>
      <c r="F917" s="95"/>
      <c r="G917" s="257"/>
    </row>
    <row r="918" spans="1:7" ht="15">
      <c r="A918" s="126"/>
      <c r="B918" s="256"/>
      <c r="C918" s="95"/>
      <c r="D918" s="95"/>
      <c r="E918" s="95"/>
      <c r="F918" s="95"/>
      <c r="G918" s="257"/>
    </row>
    <row r="919" spans="1:7" ht="15">
      <c r="A919" s="126"/>
      <c r="B919" s="256"/>
      <c r="C919" s="95"/>
      <c r="D919" s="95"/>
      <c r="E919" s="95"/>
      <c r="F919" s="95"/>
      <c r="G919" s="257"/>
    </row>
    <row r="920" spans="1:7" ht="15">
      <c r="A920" s="126"/>
      <c r="B920" s="256"/>
      <c r="C920" s="95"/>
      <c r="D920" s="95"/>
      <c r="E920" s="95"/>
      <c r="F920" s="95"/>
      <c r="G920" s="257"/>
    </row>
    <row r="921" spans="1:7" ht="15">
      <c r="A921" s="126"/>
      <c r="B921" s="256"/>
      <c r="C921" s="95"/>
      <c r="D921" s="95"/>
      <c r="E921" s="95"/>
      <c r="F921" s="95"/>
      <c r="G921" s="257"/>
    </row>
    <row r="922" spans="1:7" ht="15">
      <c r="A922" s="126"/>
      <c r="B922" s="256"/>
      <c r="C922" s="95"/>
      <c r="D922" s="95"/>
      <c r="E922" s="95"/>
      <c r="F922" s="95"/>
      <c r="G922" s="257"/>
    </row>
    <row r="923" spans="1:7" ht="15">
      <c r="A923" s="126"/>
      <c r="B923" s="256"/>
      <c r="C923" s="95"/>
      <c r="D923" s="95"/>
      <c r="E923" s="95"/>
      <c r="F923" s="95"/>
      <c r="G923" s="257"/>
    </row>
    <row r="924" spans="1:7" ht="15">
      <c r="A924" s="126"/>
      <c r="B924" s="256"/>
      <c r="C924" s="95"/>
      <c r="D924" s="95"/>
      <c r="E924" s="95"/>
      <c r="F924" s="95"/>
      <c r="G924" s="257"/>
    </row>
    <row r="925" spans="1:7" ht="15">
      <c r="A925" s="126"/>
      <c r="B925" s="256"/>
      <c r="C925" s="95"/>
      <c r="D925" s="95"/>
      <c r="E925" s="95"/>
      <c r="F925" s="95"/>
      <c r="G925" s="257"/>
    </row>
    <row r="926" spans="1:7" ht="15">
      <c r="A926" s="126"/>
      <c r="B926" s="256"/>
      <c r="C926" s="95"/>
      <c r="D926" s="95"/>
      <c r="E926" s="95"/>
      <c r="F926" s="95"/>
      <c r="G926" s="257"/>
    </row>
    <row r="927" spans="1:7" ht="15">
      <c r="A927" s="126"/>
      <c r="B927" s="256"/>
      <c r="C927" s="95"/>
      <c r="D927" s="95"/>
      <c r="E927" s="95"/>
      <c r="F927" s="95"/>
      <c r="G927" s="257"/>
    </row>
    <row r="928" spans="1:7" ht="15">
      <c r="A928" s="126"/>
      <c r="B928" s="256"/>
      <c r="C928" s="95"/>
      <c r="D928" s="95"/>
      <c r="E928" s="95"/>
      <c r="F928" s="95"/>
      <c r="G928" s="257"/>
    </row>
    <row r="929" spans="1:7" ht="15">
      <c r="A929" s="126"/>
      <c r="B929" s="256"/>
      <c r="C929" s="95"/>
      <c r="D929" s="95"/>
      <c r="E929" s="95"/>
      <c r="F929" s="95"/>
      <c r="G929" s="257"/>
    </row>
    <row r="930" spans="1:7" ht="15">
      <c r="A930" s="126"/>
      <c r="B930" s="256"/>
      <c r="C930" s="95"/>
      <c r="D930" s="95"/>
      <c r="E930" s="95"/>
      <c r="F930" s="95"/>
      <c r="G930" s="257"/>
    </row>
    <row r="931" spans="1:7" ht="15">
      <c r="A931" s="126"/>
      <c r="B931" s="256"/>
      <c r="C931" s="95"/>
      <c r="D931" s="95"/>
      <c r="E931" s="95"/>
      <c r="F931" s="95"/>
      <c r="G931" s="257"/>
    </row>
    <row r="932" spans="1:7" ht="15">
      <c r="A932" s="126"/>
      <c r="B932" s="256"/>
      <c r="C932" s="95"/>
      <c r="D932" s="95"/>
      <c r="E932" s="95"/>
      <c r="F932" s="95"/>
      <c r="G932" s="257"/>
    </row>
    <row r="933" spans="1:7" ht="15">
      <c r="A933" s="126"/>
      <c r="B933" s="256"/>
      <c r="C933" s="95"/>
      <c r="D933" s="95"/>
      <c r="E933" s="95"/>
      <c r="F933" s="95"/>
      <c r="G933" s="257"/>
    </row>
    <row r="934" spans="1:7" ht="15">
      <c r="A934" s="126"/>
      <c r="B934" s="256"/>
      <c r="C934" s="95"/>
      <c r="D934" s="95"/>
      <c r="E934" s="95"/>
      <c r="F934" s="95"/>
      <c r="G934" s="257"/>
    </row>
    <row r="935" spans="1:7" ht="15">
      <c r="A935" s="126"/>
      <c r="B935" s="256"/>
      <c r="C935" s="95"/>
      <c r="D935" s="95"/>
      <c r="E935" s="95"/>
      <c r="F935" s="95"/>
      <c r="G935" s="257"/>
    </row>
    <row r="936" spans="1:7" ht="15">
      <c r="A936" s="126"/>
      <c r="B936" s="256"/>
      <c r="C936" s="95"/>
      <c r="D936" s="95"/>
      <c r="E936" s="95"/>
      <c r="F936" s="95"/>
      <c r="G936" s="257"/>
    </row>
    <row r="937" spans="1:7" ht="15">
      <c r="A937" s="126"/>
      <c r="B937" s="256"/>
      <c r="C937" s="95"/>
      <c r="D937" s="95"/>
      <c r="E937" s="95"/>
      <c r="F937" s="95"/>
      <c r="G937" s="257"/>
    </row>
    <row r="938" spans="1:7" ht="15">
      <c r="A938" s="126"/>
      <c r="B938" s="256"/>
      <c r="C938" s="95"/>
      <c r="D938" s="95"/>
      <c r="E938" s="95"/>
      <c r="F938" s="95"/>
      <c r="G938" s="257"/>
    </row>
    <row r="939" spans="1:7" ht="15">
      <c r="A939" s="126"/>
      <c r="B939" s="256"/>
      <c r="C939" s="95"/>
      <c r="D939" s="95"/>
      <c r="E939" s="95"/>
      <c r="F939" s="95"/>
      <c r="G939" s="257"/>
    </row>
    <row r="940" spans="1:7" ht="15">
      <c r="A940" s="126"/>
      <c r="B940" s="256"/>
      <c r="C940" s="95"/>
      <c r="D940" s="95"/>
      <c r="E940" s="95"/>
      <c r="F940" s="95"/>
      <c r="G940" s="257"/>
    </row>
    <row r="941" spans="1:7" ht="15">
      <c r="A941" s="126"/>
      <c r="B941" s="256"/>
      <c r="C941" s="95"/>
      <c r="D941" s="95"/>
      <c r="E941" s="95"/>
      <c r="F941" s="95"/>
      <c r="G941" s="257"/>
    </row>
    <row r="942" spans="1:7" ht="15">
      <c r="A942" s="126"/>
      <c r="B942" s="256"/>
      <c r="C942" s="95"/>
      <c r="D942" s="95"/>
      <c r="E942" s="95"/>
      <c r="F942" s="95"/>
      <c r="G942" s="257"/>
    </row>
    <row r="943" spans="1:7" ht="15">
      <c r="A943" s="126"/>
      <c r="B943" s="256"/>
      <c r="C943" s="95"/>
      <c r="D943" s="95"/>
      <c r="E943" s="95"/>
      <c r="F943" s="95"/>
      <c r="G943" s="257"/>
    </row>
    <row r="944" spans="1:7" ht="15">
      <c r="A944" s="126"/>
      <c r="B944" s="256"/>
      <c r="C944" s="95"/>
      <c r="D944" s="95"/>
      <c r="E944" s="95"/>
      <c r="F944" s="95"/>
      <c r="G944" s="257"/>
    </row>
    <row r="945" spans="1:7" ht="15">
      <c r="A945" s="126"/>
      <c r="B945" s="256"/>
      <c r="C945" s="95"/>
      <c r="D945" s="95"/>
      <c r="E945" s="95"/>
      <c r="F945" s="95"/>
      <c r="G945" s="257"/>
    </row>
    <row r="946" spans="1:7" ht="15">
      <c r="A946" s="126"/>
      <c r="B946" s="256"/>
      <c r="C946" s="95"/>
      <c r="D946" s="95"/>
      <c r="E946" s="95"/>
      <c r="F946" s="95"/>
      <c r="G946" s="257"/>
    </row>
    <row r="947" spans="1:7" ht="15">
      <c r="A947" s="126"/>
      <c r="B947" s="256"/>
      <c r="C947" s="95"/>
      <c r="D947" s="95"/>
      <c r="E947" s="95"/>
      <c r="F947" s="95"/>
      <c r="G947" s="257"/>
    </row>
    <row r="948" spans="1:7" ht="15">
      <c r="A948" s="126"/>
      <c r="B948" s="256"/>
      <c r="C948" s="95"/>
      <c r="D948" s="95"/>
      <c r="E948" s="95"/>
      <c r="F948" s="95"/>
      <c r="G948" s="257"/>
    </row>
    <row r="949" spans="1:7" ht="15">
      <c r="A949" s="126"/>
      <c r="B949" s="256"/>
      <c r="C949" s="95"/>
      <c r="D949" s="95"/>
      <c r="E949" s="95"/>
      <c r="F949" s="95"/>
      <c r="G949" s="257"/>
    </row>
    <row r="950" spans="1:7" ht="15">
      <c r="A950" s="126"/>
      <c r="B950" s="256"/>
      <c r="C950" s="95"/>
      <c r="D950" s="95"/>
      <c r="E950" s="95"/>
      <c r="F950" s="95"/>
      <c r="G950" s="257"/>
    </row>
    <row r="951" spans="1:7" ht="15">
      <c r="A951" s="126"/>
      <c r="B951" s="256"/>
      <c r="C951" s="95"/>
      <c r="D951" s="95"/>
      <c r="E951" s="95"/>
      <c r="F951" s="95"/>
      <c r="G951" s="257"/>
    </row>
    <row r="952" spans="1:7" ht="15">
      <c r="A952" s="126"/>
      <c r="B952" s="256"/>
      <c r="C952" s="95"/>
      <c r="D952" s="95"/>
      <c r="E952" s="95"/>
      <c r="F952" s="95"/>
      <c r="G952" s="257"/>
    </row>
    <row r="953" spans="1:7" ht="15">
      <c r="A953" s="126"/>
      <c r="B953" s="256"/>
      <c r="C953" s="95"/>
      <c r="D953" s="95"/>
      <c r="E953" s="95"/>
      <c r="F953" s="95"/>
      <c r="G953" s="257"/>
    </row>
    <row r="954" spans="1:7" ht="15">
      <c r="A954" s="126"/>
      <c r="B954" s="256"/>
      <c r="C954" s="95"/>
      <c r="D954" s="95"/>
      <c r="E954" s="95"/>
      <c r="F954" s="95"/>
      <c r="G954" s="257"/>
    </row>
    <row r="955" spans="1:7" ht="15">
      <c r="A955" s="126"/>
      <c r="B955" s="256"/>
      <c r="C955" s="95"/>
      <c r="D955" s="95"/>
      <c r="E955" s="95"/>
      <c r="F955" s="95"/>
      <c r="G955" s="257"/>
    </row>
    <row r="956" spans="1:7" ht="15">
      <c r="A956" s="126"/>
      <c r="B956" s="256"/>
      <c r="C956" s="95"/>
      <c r="D956" s="95"/>
      <c r="E956" s="95"/>
      <c r="F956" s="95"/>
      <c r="G956" s="257"/>
    </row>
    <row r="957" spans="1:7" ht="15">
      <c r="A957" s="126"/>
      <c r="B957" s="256"/>
      <c r="C957" s="95"/>
      <c r="D957" s="95"/>
      <c r="E957" s="95"/>
      <c r="F957" s="95"/>
      <c r="G957" s="257"/>
    </row>
    <row r="958" spans="1:7" ht="15">
      <c r="A958" s="126"/>
      <c r="B958" s="256"/>
      <c r="C958" s="95"/>
      <c r="D958" s="95"/>
      <c r="E958" s="95"/>
      <c r="F958" s="95"/>
      <c r="G958" s="257"/>
    </row>
    <row r="959" spans="1:7" ht="15">
      <c r="A959" s="126"/>
      <c r="B959" s="256"/>
      <c r="C959" s="95"/>
      <c r="D959" s="95"/>
      <c r="E959" s="95"/>
      <c r="F959" s="95"/>
      <c r="G959" s="257"/>
    </row>
    <row r="960" spans="1:7" ht="15">
      <c r="A960" s="126"/>
      <c r="B960" s="256"/>
      <c r="C960" s="95"/>
      <c r="D960" s="95"/>
      <c r="E960" s="95"/>
      <c r="F960" s="95"/>
      <c r="G960" s="257"/>
    </row>
    <row r="961" spans="1:7" ht="15">
      <c r="A961" s="126"/>
      <c r="B961" s="256"/>
      <c r="C961" s="95"/>
      <c r="D961" s="95"/>
      <c r="E961" s="95"/>
      <c r="F961" s="95"/>
      <c r="G961" s="257"/>
    </row>
    <row r="962" spans="1:7" ht="15">
      <c r="A962" s="126"/>
      <c r="B962" s="256"/>
      <c r="C962" s="95"/>
      <c r="D962" s="95"/>
      <c r="E962" s="95"/>
      <c r="F962" s="95"/>
      <c r="G962" s="257"/>
    </row>
    <row r="963" spans="1:7" ht="15">
      <c r="A963" s="126"/>
      <c r="B963" s="256"/>
      <c r="C963" s="95"/>
      <c r="D963" s="95"/>
      <c r="E963" s="95"/>
      <c r="F963" s="95"/>
      <c r="G963" s="257"/>
    </row>
    <row r="964" spans="1:7" ht="15">
      <c r="A964" s="126"/>
      <c r="B964" s="256"/>
      <c r="C964" s="95"/>
      <c r="D964" s="95"/>
      <c r="E964" s="95"/>
      <c r="F964" s="95"/>
      <c r="G964" s="257"/>
    </row>
    <row r="965" spans="1:7" ht="15">
      <c r="A965" s="126"/>
      <c r="B965" s="256"/>
      <c r="C965" s="95"/>
      <c r="D965" s="95"/>
      <c r="E965" s="95"/>
      <c r="F965" s="95"/>
      <c r="G965" s="257"/>
    </row>
    <row r="966" spans="1:7" ht="15">
      <c r="A966" s="126"/>
      <c r="B966" s="256"/>
      <c r="C966" s="95"/>
      <c r="D966" s="95"/>
      <c r="E966" s="95"/>
      <c r="F966" s="95"/>
      <c r="G966" s="257"/>
    </row>
    <row r="967" spans="1:7" ht="15">
      <c r="A967" s="126"/>
      <c r="B967" s="256"/>
      <c r="C967" s="95"/>
      <c r="D967" s="95"/>
      <c r="E967" s="95"/>
      <c r="F967" s="95"/>
      <c r="G967" s="257"/>
    </row>
    <row r="968" spans="1:7" ht="15">
      <c r="A968" s="126"/>
      <c r="B968" s="256"/>
      <c r="C968" s="95"/>
      <c r="D968" s="95"/>
      <c r="E968" s="95"/>
      <c r="F968" s="95"/>
      <c r="G968" s="257"/>
    </row>
    <row r="969" spans="1:7" ht="15">
      <c r="A969" s="126"/>
      <c r="B969" s="256"/>
      <c r="C969" s="95"/>
      <c r="D969" s="95"/>
      <c r="E969" s="95"/>
      <c r="F969" s="95"/>
      <c r="G969" s="257"/>
    </row>
    <row r="970" spans="1:7" ht="15">
      <c r="A970" s="126"/>
      <c r="B970" s="256"/>
      <c r="C970" s="95"/>
      <c r="D970" s="95"/>
      <c r="E970" s="95"/>
      <c r="F970" s="95"/>
      <c r="G970" s="257"/>
    </row>
    <row r="971" spans="1:7" ht="15">
      <c r="A971" s="126"/>
      <c r="B971" s="256"/>
      <c r="C971" s="95"/>
      <c r="D971" s="95"/>
      <c r="E971" s="95"/>
      <c r="F971" s="95"/>
      <c r="G971" s="257"/>
    </row>
    <row r="972" spans="1:7" ht="15">
      <c r="A972" s="126"/>
      <c r="B972" s="256"/>
      <c r="C972" s="95"/>
      <c r="D972" s="95"/>
      <c r="E972" s="95"/>
      <c r="F972" s="95"/>
      <c r="G972" s="257"/>
    </row>
    <row r="973" spans="1:7" ht="15">
      <c r="A973" s="126"/>
      <c r="B973" s="256"/>
      <c r="C973" s="95"/>
      <c r="D973" s="95"/>
      <c r="E973" s="95"/>
      <c r="F973" s="95"/>
      <c r="G973" s="257"/>
    </row>
    <row r="974" spans="1:7" ht="15">
      <c r="A974" s="126"/>
      <c r="B974" s="256"/>
      <c r="C974" s="95"/>
      <c r="D974" s="95"/>
      <c r="E974" s="95"/>
      <c r="F974" s="95"/>
      <c r="G974" s="257"/>
    </row>
    <row r="975" spans="1:7" ht="15">
      <c r="A975" s="126"/>
      <c r="B975" s="256"/>
      <c r="C975" s="95"/>
      <c r="D975" s="95"/>
      <c r="E975" s="95"/>
      <c r="F975" s="95"/>
      <c r="G975" s="257"/>
    </row>
    <row r="976" spans="1:7" ht="15">
      <c r="A976" s="126"/>
      <c r="B976" s="256"/>
      <c r="C976" s="95"/>
      <c r="D976" s="95"/>
      <c r="E976" s="95"/>
      <c r="F976" s="95"/>
      <c r="G976" s="257"/>
    </row>
    <row r="977" spans="1:7" ht="15">
      <c r="A977" s="126"/>
      <c r="B977" s="256"/>
      <c r="C977" s="95"/>
      <c r="D977" s="95"/>
      <c r="E977" s="95"/>
      <c r="F977" s="95"/>
      <c r="G977" s="257"/>
    </row>
    <row r="978" spans="1:7" ht="15">
      <c r="A978" s="126"/>
      <c r="B978" s="256"/>
      <c r="C978" s="95"/>
      <c r="D978" s="95"/>
      <c r="E978" s="95"/>
      <c r="F978" s="95"/>
      <c r="G978" s="257"/>
    </row>
    <row r="979" spans="1:7" ht="15">
      <c r="A979" s="126"/>
      <c r="B979" s="256"/>
      <c r="C979" s="95"/>
      <c r="D979" s="95"/>
      <c r="E979" s="95"/>
      <c r="F979" s="95"/>
      <c r="G979" s="257"/>
    </row>
    <row r="980" spans="1:7" ht="15">
      <c r="A980" s="126"/>
      <c r="B980" s="256"/>
      <c r="C980" s="95"/>
      <c r="D980" s="95"/>
      <c r="E980" s="95"/>
      <c r="F980" s="95"/>
      <c r="G980" s="257"/>
    </row>
    <row r="981" spans="1:7" ht="15">
      <c r="A981" s="126"/>
      <c r="B981" s="256"/>
      <c r="C981" s="95"/>
      <c r="D981" s="95"/>
      <c r="E981" s="95"/>
      <c r="F981" s="95"/>
      <c r="G981" s="257"/>
    </row>
    <row r="982" spans="1:7" ht="15">
      <c r="A982" s="126"/>
      <c r="B982" s="256"/>
      <c r="C982" s="95"/>
      <c r="D982" s="95"/>
      <c r="E982" s="95"/>
      <c r="F982" s="95"/>
      <c r="G982" s="257"/>
    </row>
    <row r="983" spans="1:7" ht="15">
      <c r="A983" s="126"/>
      <c r="B983" s="256"/>
      <c r="C983" s="95"/>
      <c r="D983" s="95"/>
      <c r="E983" s="95"/>
      <c r="F983" s="95"/>
      <c r="G983" s="257"/>
    </row>
    <row r="984" spans="1:7" ht="15">
      <c r="A984" s="126"/>
      <c r="B984" s="256"/>
      <c r="C984" s="95"/>
      <c r="D984" s="95"/>
      <c r="E984" s="95"/>
      <c r="F984" s="95"/>
      <c r="G984" s="257"/>
    </row>
    <row r="985" spans="1:7" ht="15">
      <c r="A985" s="126"/>
      <c r="B985" s="256"/>
      <c r="C985" s="95"/>
      <c r="D985" s="95"/>
      <c r="E985" s="95"/>
      <c r="F985" s="95"/>
      <c r="G985" s="257"/>
    </row>
    <row r="986" spans="1:7" ht="15">
      <c r="A986" s="126"/>
      <c r="B986" s="256"/>
      <c r="C986" s="95"/>
      <c r="D986" s="95"/>
      <c r="E986" s="95"/>
      <c r="F986" s="95"/>
      <c r="G986" s="257"/>
    </row>
    <row r="987" spans="1:7" ht="15">
      <c r="A987" s="126"/>
      <c r="B987" s="256"/>
      <c r="C987" s="95"/>
      <c r="D987" s="95"/>
      <c r="E987" s="95"/>
      <c r="F987" s="95"/>
      <c r="G987" s="257"/>
    </row>
    <row r="988" spans="1:7" ht="15">
      <c r="A988" s="126"/>
      <c r="B988" s="256"/>
      <c r="C988" s="95"/>
      <c r="D988" s="95"/>
      <c r="E988" s="95"/>
      <c r="F988" s="95"/>
      <c r="G988" s="257"/>
    </row>
    <row r="989" spans="1:7" ht="15">
      <c r="A989" s="126"/>
      <c r="B989" s="256"/>
      <c r="C989" s="95"/>
      <c r="D989" s="95"/>
      <c r="E989" s="95"/>
      <c r="F989" s="95"/>
      <c r="G989" s="257"/>
    </row>
    <row r="990" spans="1:7" ht="15">
      <c r="A990" s="126"/>
      <c r="B990" s="256"/>
      <c r="C990" s="95"/>
      <c r="D990" s="95"/>
      <c r="E990" s="95"/>
      <c r="F990" s="95"/>
      <c r="G990" s="257"/>
    </row>
    <row r="991" spans="1:7" ht="15">
      <c r="A991" s="126"/>
      <c r="B991" s="256"/>
      <c r="C991" s="95"/>
      <c r="D991" s="95"/>
      <c r="E991" s="95"/>
      <c r="F991" s="95"/>
      <c r="G991" s="257"/>
    </row>
    <row r="992" spans="1:7" ht="15">
      <c r="A992" s="126"/>
      <c r="B992" s="256"/>
      <c r="C992" s="95"/>
      <c r="D992" s="95"/>
      <c r="E992" s="95"/>
      <c r="F992" s="95"/>
      <c r="G992" s="257"/>
    </row>
    <row r="993" spans="1:7" ht="15">
      <c r="A993" s="126"/>
      <c r="B993" s="256"/>
      <c r="C993" s="95"/>
      <c r="D993" s="95"/>
      <c r="E993" s="95"/>
      <c r="F993" s="95"/>
      <c r="G993" s="257"/>
    </row>
    <row r="994" spans="1:7" ht="15">
      <c r="A994" s="126"/>
      <c r="B994" s="256"/>
      <c r="C994" s="95"/>
      <c r="D994" s="95"/>
      <c r="E994" s="95"/>
      <c r="F994" s="95"/>
      <c r="G994" s="257"/>
    </row>
    <row r="995" spans="1:7" ht="15">
      <c r="A995" s="126"/>
      <c r="B995" s="256"/>
      <c r="C995" s="95"/>
      <c r="D995" s="95"/>
      <c r="E995" s="95"/>
      <c r="F995" s="95"/>
      <c r="G995" s="257"/>
    </row>
    <row r="996" spans="1:7" ht="15">
      <c r="A996" s="126"/>
      <c r="B996" s="256"/>
      <c r="C996" s="95"/>
      <c r="D996" s="95"/>
      <c r="E996" s="95"/>
      <c r="F996" s="95"/>
      <c r="G996" s="257"/>
    </row>
    <row r="997" spans="1:7" ht="15">
      <c r="A997" s="126"/>
      <c r="B997" s="256"/>
      <c r="C997" s="95"/>
      <c r="D997" s="95"/>
      <c r="E997" s="95"/>
      <c r="F997" s="95"/>
      <c r="G997" s="257"/>
    </row>
    <row r="998" spans="1:7" ht="15">
      <c r="A998" s="126"/>
      <c r="B998" s="256"/>
      <c r="C998" s="95"/>
      <c r="D998" s="95"/>
      <c r="E998" s="95"/>
      <c r="F998" s="95"/>
      <c r="G998" s="257"/>
    </row>
    <row r="999" spans="1:7" ht="15">
      <c r="A999" s="126"/>
      <c r="B999" s="256"/>
      <c r="C999" s="95"/>
      <c r="D999" s="95"/>
      <c r="E999" s="95"/>
      <c r="F999" s="95"/>
      <c r="G999" s="257"/>
    </row>
    <row r="1000" spans="1:7" ht="15">
      <c r="A1000" s="126"/>
      <c r="B1000" s="256"/>
      <c r="C1000" s="95"/>
      <c r="D1000" s="95"/>
      <c r="E1000" s="95"/>
      <c r="F1000" s="95"/>
      <c r="G1000" s="257"/>
    </row>
    <row r="1001" spans="1:7" ht="15">
      <c r="A1001" s="126"/>
      <c r="B1001" s="256"/>
      <c r="C1001" s="95"/>
      <c r="D1001" s="95"/>
      <c r="E1001" s="95"/>
      <c r="F1001" s="95"/>
      <c r="G1001" s="257"/>
    </row>
    <row r="1002" spans="1:7" ht="15">
      <c r="A1002" s="126"/>
      <c r="B1002" s="256"/>
      <c r="C1002" s="95"/>
      <c r="D1002" s="95"/>
      <c r="E1002" s="95"/>
      <c r="F1002" s="95"/>
      <c r="G1002" s="257"/>
    </row>
    <row r="1003" spans="1:7" ht="15">
      <c r="A1003" s="126"/>
      <c r="B1003" s="256"/>
      <c r="C1003" s="95"/>
      <c r="D1003" s="95"/>
      <c r="E1003" s="95"/>
      <c r="F1003" s="95"/>
      <c r="G1003" s="257"/>
    </row>
    <row r="1004" spans="1:7" ht="15">
      <c r="A1004" s="126"/>
      <c r="B1004" s="256"/>
      <c r="C1004" s="95"/>
      <c r="D1004" s="95"/>
      <c r="E1004" s="95"/>
      <c r="F1004" s="95"/>
      <c r="G1004" s="257"/>
    </row>
    <row r="1005" spans="1:7" ht="15">
      <c r="A1005" s="126"/>
      <c r="B1005" s="256"/>
      <c r="C1005" s="95"/>
      <c r="D1005" s="95"/>
      <c r="E1005" s="95"/>
      <c r="F1005" s="95"/>
      <c r="G1005" s="257"/>
    </row>
    <row r="1006" spans="1:7" ht="15">
      <c r="A1006" s="126"/>
      <c r="B1006" s="256"/>
      <c r="C1006" s="95"/>
      <c r="D1006" s="95"/>
      <c r="E1006" s="95"/>
      <c r="F1006" s="95"/>
      <c r="G1006" s="257"/>
    </row>
    <row r="1007" spans="1:7" ht="15">
      <c r="A1007" s="126"/>
      <c r="B1007" s="256"/>
      <c r="C1007" s="95"/>
      <c r="D1007" s="95"/>
      <c r="E1007" s="95"/>
      <c r="F1007" s="95"/>
      <c r="G1007" s="257"/>
    </row>
    <row r="1008" spans="1:7" ht="15">
      <c r="A1008" s="126"/>
      <c r="B1008" s="256"/>
      <c r="C1008" s="95"/>
      <c r="D1008" s="95"/>
      <c r="E1008" s="95"/>
      <c r="F1008" s="95"/>
      <c r="G1008" s="257"/>
    </row>
    <row r="1009" spans="1:7" ht="15">
      <c r="A1009" s="126"/>
      <c r="B1009" s="256"/>
      <c r="C1009" s="95"/>
      <c r="D1009" s="95"/>
      <c r="E1009" s="95"/>
      <c r="F1009" s="95"/>
      <c r="G1009" s="257"/>
    </row>
    <row r="1010" spans="1:7" ht="15">
      <c r="A1010" s="126"/>
      <c r="B1010" s="256"/>
      <c r="C1010" s="95"/>
      <c r="D1010" s="95"/>
      <c r="E1010" s="95"/>
      <c r="F1010" s="95"/>
      <c r="G1010" s="257"/>
    </row>
    <row r="1011" spans="1:7" ht="15">
      <c r="A1011" s="126"/>
      <c r="B1011" s="256"/>
      <c r="C1011" s="95"/>
      <c r="D1011" s="95"/>
      <c r="E1011" s="95"/>
      <c r="F1011" s="95"/>
      <c r="G1011" s="257"/>
    </row>
    <row r="1012" spans="1:7" ht="15">
      <c r="A1012" s="126"/>
      <c r="B1012" s="256"/>
      <c r="C1012" s="95"/>
      <c r="D1012" s="95"/>
      <c r="E1012" s="95"/>
      <c r="F1012" s="95"/>
      <c r="G1012" s="257"/>
    </row>
    <row r="1013" spans="1:7" ht="15">
      <c r="A1013" s="126"/>
      <c r="B1013" s="256"/>
      <c r="C1013" s="95"/>
      <c r="D1013" s="95"/>
      <c r="E1013" s="95"/>
      <c r="F1013" s="95"/>
      <c r="G1013" s="257"/>
    </row>
    <row r="1014" spans="1:7" ht="15">
      <c r="A1014" s="126"/>
      <c r="B1014" s="256"/>
      <c r="C1014" s="95"/>
      <c r="D1014" s="95"/>
      <c r="E1014" s="95"/>
      <c r="F1014" s="95"/>
      <c r="G1014" s="257"/>
    </row>
    <row r="1015" spans="1:7" ht="15">
      <c r="A1015" s="126"/>
      <c r="B1015" s="256"/>
      <c r="C1015" s="95"/>
      <c r="D1015" s="95"/>
      <c r="E1015" s="95"/>
      <c r="F1015" s="95"/>
      <c r="G1015" s="257"/>
    </row>
    <row r="1016" spans="1:7" ht="15">
      <c r="A1016" s="126"/>
      <c r="B1016" s="256"/>
      <c r="C1016" s="95"/>
      <c r="D1016" s="95"/>
      <c r="E1016" s="95"/>
      <c r="F1016" s="95"/>
      <c r="G1016" s="257"/>
    </row>
    <row r="1017" spans="1:7" ht="15">
      <c r="A1017" s="126"/>
      <c r="B1017" s="256"/>
      <c r="C1017" s="95"/>
      <c r="D1017" s="95"/>
      <c r="E1017" s="95"/>
      <c r="F1017" s="95"/>
      <c r="G1017" s="257"/>
    </row>
    <row r="1018" spans="1:7" ht="15">
      <c r="A1018" s="126"/>
      <c r="B1018" s="256"/>
      <c r="C1018" s="95"/>
      <c r="D1018" s="95"/>
      <c r="E1018" s="95"/>
      <c r="F1018" s="95"/>
      <c r="G1018" s="257"/>
    </row>
    <row r="1019" spans="1:7" ht="15">
      <c r="A1019" s="126"/>
      <c r="B1019" s="256"/>
      <c r="C1019" s="95"/>
      <c r="D1019" s="95"/>
      <c r="E1019" s="95"/>
      <c r="F1019" s="95"/>
      <c r="G1019" s="257"/>
    </row>
    <row r="1020" spans="1:7" ht="15">
      <c r="A1020" s="126"/>
      <c r="B1020" s="256"/>
      <c r="C1020" s="95"/>
      <c r="D1020" s="95"/>
      <c r="E1020" s="95"/>
      <c r="F1020" s="95"/>
      <c r="G1020" s="257"/>
    </row>
    <row r="1021" spans="1:7" ht="15">
      <c r="A1021" s="126"/>
      <c r="B1021" s="256"/>
      <c r="C1021" s="95"/>
      <c r="D1021" s="95"/>
      <c r="E1021" s="95"/>
      <c r="F1021" s="95"/>
      <c r="G1021" s="257"/>
    </row>
    <row r="1022" spans="1:7" ht="15">
      <c r="A1022" s="126"/>
      <c r="B1022" s="256"/>
      <c r="C1022" s="95"/>
      <c r="D1022" s="95"/>
      <c r="E1022" s="95"/>
      <c r="F1022" s="95"/>
      <c r="G1022" s="257"/>
    </row>
    <row r="1023" spans="1:7" ht="15">
      <c r="A1023" s="126"/>
      <c r="B1023" s="256"/>
      <c r="C1023" s="95"/>
      <c r="D1023" s="95"/>
      <c r="E1023" s="95"/>
      <c r="F1023" s="95"/>
      <c r="G1023" s="257"/>
    </row>
    <row r="1024" spans="1:7" ht="15">
      <c r="A1024" s="126"/>
      <c r="B1024" s="256"/>
      <c r="C1024" s="95"/>
      <c r="D1024" s="95"/>
      <c r="E1024" s="95"/>
      <c r="F1024" s="95"/>
      <c r="G1024" s="257"/>
    </row>
    <row r="1025" spans="1:7" ht="15">
      <c r="A1025" s="126"/>
      <c r="B1025" s="256"/>
      <c r="C1025" s="95"/>
      <c r="D1025" s="95"/>
      <c r="E1025" s="95"/>
      <c r="F1025" s="95"/>
      <c r="G1025" s="257"/>
    </row>
    <row r="1026" spans="1:7" ht="15">
      <c r="A1026" s="126"/>
      <c r="B1026" s="256"/>
      <c r="C1026" s="95"/>
      <c r="D1026" s="95"/>
      <c r="E1026" s="95"/>
      <c r="F1026" s="95"/>
      <c r="G1026" s="257"/>
    </row>
    <row r="1027" spans="1:7" ht="15">
      <c r="A1027" s="126"/>
      <c r="B1027" s="256"/>
      <c r="C1027" s="95"/>
      <c r="D1027" s="95"/>
      <c r="E1027" s="95"/>
      <c r="F1027" s="95"/>
      <c r="G1027" s="257"/>
    </row>
    <row r="1028" spans="1:7" ht="15">
      <c r="A1028" s="126"/>
      <c r="B1028" s="256"/>
      <c r="C1028" s="95"/>
      <c r="D1028" s="95"/>
      <c r="E1028" s="95"/>
      <c r="F1028" s="95"/>
      <c r="G1028" s="257"/>
    </row>
    <row r="1029" spans="1:7" ht="15">
      <c r="A1029" s="126"/>
      <c r="B1029" s="256"/>
      <c r="C1029" s="95"/>
      <c r="D1029" s="95"/>
      <c r="E1029" s="95"/>
      <c r="F1029" s="95"/>
      <c r="G1029" s="257"/>
    </row>
    <row r="1030" spans="1:7" ht="15">
      <c r="A1030" s="126"/>
      <c r="B1030" s="256"/>
      <c r="C1030" s="95"/>
      <c r="D1030" s="95"/>
      <c r="E1030" s="95"/>
      <c r="F1030" s="95"/>
      <c r="G1030" s="257"/>
    </row>
    <row r="1031" spans="1:7" ht="15">
      <c r="A1031" s="126"/>
      <c r="B1031" s="256"/>
      <c r="C1031" s="95"/>
      <c r="D1031" s="95"/>
      <c r="E1031" s="95"/>
      <c r="F1031" s="95"/>
      <c r="G1031" s="257"/>
    </row>
    <row r="1032" spans="1:7" ht="15">
      <c r="A1032" s="126"/>
      <c r="B1032" s="256"/>
      <c r="C1032" s="95"/>
      <c r="D1032" s="95"/>
      <c r="E1032" s="95"/>
      <c r="F1032" s="95"/>
      <c r="G1032" s="257"/>
    </row>
    <row r="1033" spans="1:7" ht="15">
      <c r="A1033" s="126"/>
      <c r="B1033" s="256"/>
      <c r="C1033" s="95"/>
      <c r="D1033" s="95"/>
      <c r="E1033" s="95"/>
      <c r="F1033" s="95"/>
      <c r="G1033" s="257"/>
    </row>
    <row r="1034" spans="1:7" ht="15">
      <c r="A1034" s="126"/>
      <c r="B1034" s="256"/>
      <c r="C1034" s="95"/>
      <c r="D1034" s="95"/>
      <c r="E1034" s="95"/>
      <c r="F1034" s="95"/>
      <c r="G1034" s="257"/>
    </row>
    <row r="1035" spans="1:7" ht="15">
      <c r="A1035" s="126"/>
      <c r="B1035" s="256"/>
      <c r="C1035" s="95"/>
      <c r="D1035" s="95"/>
      <c r="E1035" s="95"/>
      <c r="F1035" s="95"/>
      <c r="G1035" s="257"/>
    </row>
    <row r="1036" spans="1:7" ht="15">
      <c r="A1036" s="126"/>
      <c r="B1036" s="256"/>
      <c r="C1036" s="95"/>
      <c r="D1036" s="95"/>
      <c r="E1036" s="95"/>
      <c r="F1036" s="95"/>
      <c r="G1036" s="257"/>
    </row>
    <row r="1037" spans="1:7" ht="15">
      <c r="A1037" s="126"/>
      <c r="B1037" s="256"/>
      <c r="C1037" s="95"/>
      <c r="D1037" s="95"/>
      <c r="E1037" s="95"/>
      <c r="F1037" s="95"/>
      <c r="G1037" s="257"/>
    </row>
    <row r="1038" spans="1:7" ht="15">
      <c r="A1038" s="126"/>
      <c r="B1038" s="256"/>
      <c r="C1038" s="95"/>
      <c r="D1038" s="95"/>
      <c r="E1038" s="95"/>
      <c r="F1038" s="95"/>
      <c r="G1038" s="257"/>
    </row>
    <row r="1039" spans="1:7" ht="15">
      <c r="A1039" s="126"/>
      <c r="B1039" s="256"/>
      <c r="C1039" s="95"/>
      <c r="D1039" s="95"/>
      <c r="E1039" s="95"/>
      <c r="F1039" s="95"/>
      <c r="G1039" s="257"/>
    </row>
    <row r="1040" spans="1:7" ht="15">
      <c r="A1040" s="126"/>
      <c r="B1040" s="256"/>
      <c r="C1040" s="95"/>
      <c r="D1040" s="95"/>
      <c r="E1040" s="95"/>
      <c r="F1040" s="95"/>
      <c r="G1040" s="257"/>
    </row>
    <row r="1041" spans="1:7" ht="15">
      <c r="A1041" s="126"/>
      <c r="B1041" s="256"/>
      <c r="C1041" s="95"/>
      <c r="D1041" s="95"/>
      <c r="E1041" s="95"/>
      <c r="F1041" s="95"/>
      <c r="G1041" s="257"/>
    </row>
    <row r="1042" spans="1:7" ht="15">
      <c r="A1042" s="126"/>
      <c r="B1042" s="256"/>
      <c r="C1042" s="95"/>
      <c r="D1042" s="95"/>
      <c r="E1042" s="95"/>
      <c r="F1042" s="95"/>
      <c r="G1042" s="257"/>
    </row>
    <row r="1043" spans="1:7" ht="15">
      <c r="A1043" s="126"/>
      <c r="B1043" s="256"/>
      <c r="C1043" s="95"/>
      <c r="D1043" s="95"/>
      <c r="E1043" s="95"/>
      <c r="F1043" s="95"/>
      <c r="G1043" s="257"/>
    </row>
    <row r="1044" spans="1:7" ht="15">
      <c r="A1044" s="126"/>
      <c r="B1044" s="256"/>
      <c r="C1044" s="95"/>
      <c r="D1044" s="95"/>
      <c r="E1044" s="95"/>
      <c r="F1044" s="95"/>
      <c r="G1044" s="257"/>
    </row>
    <row r="1045" spans="1:7" ht="15">
      <c r="A1045" s="126"/>
      <c r="B1045" s="256"/>
      <c r="C1045" s="95"/>
      <c r="D1045" s="95"/>
      <c r="E1045" s="95"/>
      <c r="F1045" s="95"/>
      <c r="G1045" s="257"/>
    </row>
    <row r="1046" spans="1:7" ht="15">
      <c r="A1046" s="126"/>
      <c r="B1046" s="256"/>
      <c r="C1046" s="95"/>
      <c r="D1046" s="95"/>
      <c r="E1046" s="95"/>
      <c r="F1046" s="95"/>
      <c r="G1046" s="257"/>
    </row>
    <row r="1047" spans="1:7" ht="15">
      <c r="A1047" s="126"/>
      <c r="B1047" s="256"/>
      <c r="C1047" s="95"/>
      <c r="D1047" s="95"/>
      <c r="E1047" s="95"/>
      <c r="F1047" s="95"/>
      <c r="G1047" s="257"/>
    </row>
    <row r="1048" spans="1:7" ht="15">
      <c r="A1048" s="126"/>
      <c r="B1048" s="256"/>
      <c r="C1048" s="95"/>
      <c r="D1048" s="95"/>
      <c r="E1048" s="95"/>
      <c r="F1048" s="95"/>
      <c r="G1048" s="257"/>
    </row>
    <row r="1049" spans="1:7" ht="15">
      <c r="A1049" s="126"/>
      <c r="B1049" s="256"/>
      <c r="C1049" s="95"/>
      <c r="D1049" s="95"/>
      <c r="E1049" s="95"/>
      <c r="F1049" s="95"/>
      <c r="G1049" s="257"/>
    </row>
    <row r="1050" spans="1:7" ht="15">
      <c r="A1050" s="126"/>
      <c r="B1050" s="256"/>
      <c r="C1050" s="95"/>
      <c r="D1050" s="95"/>
      <c r="E1050" s="95"/>
      <c r="F1050" s="95"/>
      <c r="G1050" s="257"/>
    </row>
    <row r="1051" spans="1:7" ht="15">
      <c r="A1051" s="126"/>
      <c r="B1051" s="256"/>
      <c r="C1051" s="95"/>
      <c r="D1051" s="95"/>
      <c r="E1051" s="95"/>
      <c r="F1051" s="95"/>
      <c r="G1051" s="257"/>
    </row>
    <row r="1052" spans="1:7" ht="15">
      <c r="A1052" s="126"/>
      <c r="B1052" s="256"/>
      <c r="C1052" s="95"/>
      <c r="D1052" s="95"/>
      <c r="E1052" s="95"/>
      <c r="F1052" s="95"/>
      <c r="G1052" s="257"/>
    </row>
    <row r="1053" spans="1:7" ht="15">
      <c r="A1053" s="126"/>
      <c r="B1053" s="256"/>
      <c r="C1053" s="95"/>
      <c r="D1053" s="95"/>
      <c r="E1053" s="95"/>
      <c r="F1053" s="95"/>
      <c r="G1053" s="257"/>
    </row>
    <row r="1054" spans="1:7" ht="15">
      <c r="A1054" s="126"/>
      <c r="B1054" s="256"/>
      <c r="C1054" s="95"/>
      <c r="D1054" s="95"/>
      <c r="E1054" s="95"/>
      <c r="F1054" s="95"/>
      <c r="G1054" s="257"/>
    </row>
    <row r="1055" spans="1:7" ht="15">
      <c r="A1055" s="126"/>
      <c r="B1055" s="256"/>
      <c r="C1055" s="95"/>
      <c r="D1055" s="95"/>
      <c r="E1055" s="95"/>
      <c r="F1055" s="95"/>
      <c r="G1055" s="257"/>
    </row>
    <row r="1056" spans="1:7" ht="15">
      <c r="A1056" s="126"/>
      <c r="B1056" s="256"/>
      <c r="C1056" s="95"/>
      <c r="D1056" s="95"/>
      <c r="E1056" s="95"/>
      <c r="F1056" s="95"/>
      <c r="G1056" s="257"/>
    </row>
    <row r="1057" spans="1:7" ht="15">
      <c r="A1057" s="126"/>
      <c r="B1057" s="256"/>
      <c r="C1057" s="95"/>
      <c r="D1057" s="95"/>
      <c r="E1057" s="95"/>
      <c r="F1057" s="95"/>
      <c r="G1057" s="257"/>
    </row>
    <row r="1058" spans="1:7" ht="15">
      <c r="A1058" s="126"/>
      <c r="B1058" s="256"/>
      <c r="C1058" s="95"/>
      <c r="D1058" s="95"/>
      <c r="E1058" s="95"/>
      <c r="F1058" s="95"/>
      <c r="G1058" s="257"/>
    </row>
    <row r="1059" spans="1:7" ht="15">
      <c r="A1059" s="126"/>
      <c r="B1059" s="256"/>
      <c r="C1059" s="95"/>
      <c r="D1059" s="95"/>
      <c r="E1059" s="95"/>
      <c r="F1059" s="95"/>
      <c r="G1059" s="257"/>
    </row>
    <row r="1060" spans="1:7" ht="15">
      <c r="A1060" s="126"/>
      <c r="B1060" s="256"/>
      <c r="C1060" s="95"/>
      <c r="D1060" s="95"/>
      <c r="E1060" s="95"/>
      <c r="F1060" s="95"/>
      <c r="G1060" s="257"/>
    </row>
    <row r="1061" spans="1:7" ht="15">
      <c r="A1061" s="126"/>
      <c r="B1061" s="256"/>
      <c r="C1061" s="95"/>
      <c r="D1061" s="95"/>
      <c r="E1061" s="95"/>
      <c r="F1061" s="95"/>
      <c r="G1061" s="257"/>
    </row>
    <row r="1062" spans="1:7" ht="15">
      <c r="A1062" s="126"/>
      <c r="B1062" s="256"/>
      <c r="C1062" s="95"/>
      <c r="D1062" s="95"/>
      <c r="E1062" s="95"/>
      <c r="F1062" s="95"/>
      <c r="G1062" s="257"/>
    </row>
    <row r="1063" spans="1:7" ht="15">
      <c r="A1063" s="126"/>
      <c r="B1063" s="256"/>
      <c r="C1063" s="95"/>
      <c r="D1063" s="95"/>
      <c r="E1063" s="95"/>
      <c r="F1063" s="95"/>
      <c r="G1063" s="257"/>
    </row>
    <row r="1064" spans="1:7" ht="15">
      <c r="A1064" s="126"/>
      <c r="B1064" s="256"/>
      <c r="C1064" s="95"/>
      <c r="D1064" s="95"/>
      <c r="E1064" s="95"/>
      <c r="F1064" s="95"/>
      <c r="G1064" s="257"/>
    </row>
    <row r="1065" spans="1:7" ht="15">
      <c r="A1065" s="126"/>
      <c r="B1065" s="256"/>
      <c r="C1065" s="95"/>
      <c r="D1065" s="95"/>
      <c r="E1065" s="95"/>
      <c r="F1065" s="95"/>
      <c r="G1065" s="257"/>
    </row>
    <row r="1066" spans="1:7" ht="15">
      <c r="A1066" s="126"/>
      <c r="B1066" s="256"/>
      <c r="C1066" s="95"/>
      <c r="D1066" s="95"/>
      <c r="E1066" s="95"/>
      <c r="F1066" s="95"/>
      <c r="G1066" s="257"/>
    </row>
    <row r="1067" spans="1:7" ht="15">
      <c r="A1067" s="126"/>
      <c r="B1067" s="256"/>
      <c r="C1067" s="95"/>
      <c r="D1067" s="95"/>
      <c r="E1067" s="95"/>
      <c r="F1067" s="95"/>
      <c r="G1067" s="257"/>
    </row>
    <row r="1068" spans="1:7" ht="15">
      <c r="A1068" s="126"/>
      <c r="B1068" s="256"/>
      <c r="C1068" s="95"/>
      <c r="D1068" s="95"/>
      <c r="E1068" s="95"/>
      <c r="F1068" s="95"/>
      <c r="G1068" s="257"/>
    </row>
    <row r="1069" spans="1:7" ht="15">
      <c r="A1069" s="126"/>
      <c r="B1069" s="256"/>
      <c r="C1069" s="95"/>
      <c r="D1069" s="95"/>
      <c r="E1069" s="95"/>
      <c r="F1069" s="95"/>
      <c r="G1069" s="257"/>
    </row>
    <row r="1070" spans="1:7" ht="15">
      <c r="A1070" s="126"/>
      <c r="B1070" s="256"/>
      <c r="C1070" s="95"/>
      <c r="D1070" s="95"/>
      <c r="E1070" s="95"/>
      <c r="F1070" s="95"/>
      <c r="G1070" s="257"/>
    </row>
    <row r="1071" spans="1:7" ht="15">
      <c r="A1071" s="126"/>
      <c r="B1071" s="256"/>
      <c r="C1071" s="95"/>
      <c r="D1071" s="95"/>
      <c r="E1071" s="95"/>
      <c r="F1071" s="95"/>
      <c r="G1071" s="257"/>
    </row>
    <row r="1072" spans="1:7" ht="15">
      <c r="A1072" s="126"/>
      <c r="B1072" s="256"/>
      <c r="C1072" s="95"/>
      <c r="D1072" s="95"/>
      <c r="E1072" s="95"/>
      <c r="F1072" s="95"/>
      <c r="G1072" s="257"/>
    </row>
    <row r="1073" spans="1:7" ht="15">
      <c r="A1073" s="126"/>
      <c r="B1073" s="256"/>
      <c r="C1073" s="95"/>
      <c r="D1073" s="95"/>
      <c r="E1073" s="95"/>
      <c r="F1073" s="95"/>
      <c r="G1073" s="257"/>
    </row>
    <row r="1074" spans="1:7" ht="15">
      <c r="A1074" s="126"/>
      <c r="B1074" s="256"/>
      <c r="C1074" s="95"/>
      <c r="D1074" s="95"/>
      <c r="E1074" s="95"/>
      <c r="F1074" s="95"/>
      <c r="G1074" s="257"/>
    </row>
    <row r="1075" spans="1:7" ht="15">
      <c r="A1075" s="126"/>
      <c r="B1075" s="256"/>
      <c r="C1075" s="95"/>
      <c r="D1075" s="95"/>
      <c r="E1075" s="95"/>
      <c r="F1075" s="95"/>
      <c r="G1075" s="257"/>
    </row>
    <row r="1076" spans="1:7" ht="15">
      <c r="A1076" s="126"/>
      <c r="B1076" s="256"/>
      <c r="C1076" s="95"/>
      <c r="D1076" s="95"/>
      <c r="E1076" s="95"/>
      <c r="F1076" s="95"/>
      <c r="G1076" s="257"/>
    </row>
    <row r="1077" spans="1:7" ht="15">
      <c r="A1077" s="126"/>
      <c r="B1077" s="256"/>
      <c r="C1077" s="95"/>
      <c r="D1077" s="95"/>
      <c r="E1077" s="95"/>
      <c r="F1077" s="95"/>
      <c r="G1077" s="257"/>
    </row>
    <row r="1078" spans="1:7" ht="15">
      <c r="A1078" s="126"/>
      <c r="B1078" s="256"/>
      <c r="C1078" s="95"/>
      <c r="D1078" s="95"/>
      <c r="E1078" s="95"/>
      <c r="F1078" s="95"/>
      <c r="G1078" s="257"/>
    </row>
    <row r="1079" spans="1:7" ht="15">
      <c r="A1079" s="126"/>
      <c r="B1079" s="256"/>
      <c r="C1079" s="95"/>
      <c r="D1079" s="95"/>
      <c r="E1079" s="95"/>
      <c r="F1079" s="95"/>
      <c r="G1079" s="257"/>
    </row>
    <row r="1080" spans="1:7" ht="15">
      <c r="A1080" s="126"/>
      <c r="B1080" s="256"/>
      <c r="C1080" s="95"/>
      <c r="D1080" s="95"/>
      <c r="E1080" s="95"/>
      <c r="F1080" s="95"/>
      <c r="G1080" s="257"/>
    </row>
    <row r="1081" spans="1:7" ht="15">
      <c r="A1081" s="126"/>
      <c r="B1081" s="256"/>
      <c r="C1081" s="95"/>
      <c r="D1081" s="95"/>
      <c r="E1081" s="95"/>
      <c r="F1081" s="95"/>
      <c r="G1081" s="257"/>
    </row>
    <row r="1082" spans="1:7" ht="15">
      <c r="A1082" s="126"/>
      <c r="B1082" s="256"/>
      <c r="C1082" s="95"/>
      <c r="D1082" s="95"/>
      <c r="E1082" s="95"/>
      <c r="F1082" s="95"/>
      <c r="G1082" s="257"/>
    </row>
    <row r="1083" spans="1:7" ht="15">
      <c r="A1083" s="126"/>
      <c r="B1083" s="256"/>
      <c r="C1083" s="95"/>
      <c r="D1083" s="95"/>
      <c r="E1083" s="95"/>
      <c r="F1083" s="95"/>
      <c r="G1083" s="257"/>
    </row>
    <row r="1084" spans="1:7" ht="15">
      <c r="A1084" s="126"/>
      <c r="B1084" s="256"/>
      <c r="C1084" s="95"/>
      <c r="D1084" s="95"/>
      <c r="E1084" s="95"/>
      <c r="F1084" s="95"/>
      <c r="G1084" s="257"/>
    </row>
    <row r="1085" spans="1:7" ht="15">
      <c r="A1085" s="126"/>
      <c r="B1085" s="256"/>
      <c r="C1085" s="95"/>
      <c r="D1085" s="95"/>
      <c r="E1085" s="95"/>
      <c r="F1085" s="95"/>
      <c r="G1085" s="257"/>
    </row>
    <row r="1086" spans="1:7" ht="15">
      <c r="A1086" s="126"/>
      <c r="B1086" s="256"/>
      <c r="C1086" s="95"/>
      <c r="D1086" s="95"/>
      <c r="E1086" s="95"/>
      <c r="F1086" s="95"/>
      <c r="G1086" s="257"/>
    </row>
    <row r="1087" spans="1:7" ht="15">
      <c r="A1087" s="126"/>
      <c r="B1087" s="256"/>
      <c r="C1087" s="95"/>
      <c r="D1087" s="95"/>
      <c r="E1087" s="95"/>
      <c r="F1087" s="95"/>
      <c r="G1087" s="257"/>
    </row>
    <row r="1088" spans="1:7" ht="15">
      <c r="A1088" s="126"/>
      <c r="B1088" s="256"/>
      <c r="C1088" s="95"/>
      <c r="D1088" s="95"/>
      <c r="E1088" s="95"/>
      <c r="F1088" s="95"/>
      <c r="G1088" s="257"/>
    </row>
    <row r="1089" spans="1:7" ht="15">
      <c r="A1089" s="126"/>
      <c r="B1089" s="256"/>
      <c r="C1089" s="95"/>
      <c r="D1089" s="95"/>
      <c r="E1089" s="95"/>
      <c r="F1089" s="95"/>
      <c r="G1089" s="257"/>
    </row>
    <row r="1090" spans="1:7" ht="15">
      <c r="A1090" s="126"/>
      <c r="B1090" s="256"/>
      <c r="C1090" s="95"/>
      <c r="D1090" s="95"/>
      <c r="E1090" s="95"/>
      <c r="F1090" s="95"/>
      <c r="G1090" s="257"/>
    </row>
    <row r="1091" spans="1:7" ht="15">
      <c r="A1091" s="126"/>
      <c r="B1091" s="256"/>
      <c r="C1091" s="95"/>
      <c r="D1091" s="95"/>
      <c r="E1091" s="95"/>
      <c r="F1091" s="95"/>
      <c r="G1091" s="257"/>
    </row>
    <row r="1092" spans="1:7" ht="15">
      <c r="A1092" s="126"/>
      <c r="B1092" s="256"/>
      <c r="C1092" s="95"/>
      <c r="D1092" s="95"/>
      <c r="E1092" s="95"/>
      <c r="F1092" s="95"/>
      <c r="G1092" s="257"/>
    </row>
    <row r="1093" spans="1:7" ht="15">
      <c r="A1093" s="126"/>
      <c r="B1093" s="256"/>
      <c r="C1093" s="95"/>
      <c r="D1093" s="95"/>
      <c r="E1093" s="95"/>
      <c r="F1093" s="95"/>
      <c r="G1093" s="257"/>
    </row>
    <row r="1094" spans="1:7" ht="15">
      <c r="A1094" s="126"/>
      <c r="B1094" s="256"/>
      <c r="C1094" s="95"/>
      <c r="D1094" s="95"/>
      <c r="E1094" s="95"/>
      <c r="F1094" s="95"/>
      <c r="G1094" s="257"/>
    </row>
    <row r="1095" spans="1:7" ht="15">
      <c r="A1095" s="126"/>
      <c r="B1095" s="256"/>
      <c r="C1095" s="95"/>
      <c r="D1095" s="95"/>
      <c r="E1095" s="95"/>
      <c r="F1095" s="95"/>
      <c r="G1095" s="257"/>
    </row>
    <row r="1096" spans="1:7" ht="15">
      <c r="A1096" s="126"/>
      <c r="B1096" s="256"/>
      <c r="C1096" s="95"/>
      <c r="D1096" s="95"/>
      <c r="E1096" s="95"/>
      <c r="F1096" s="95"/>
      <c r="G1096" s="257"/>
    </row>
    <row r="1097" spans="1:7" ht="15">
      <c r="A1097" s="126"/>
      <c r="B1097" s="256"/>
      <c r="C1097" s="95"/>
      <c r="D1097" s="95"/>
      <c r="E1097" s="95"/>
      <c r="F1097" s="95"/>
      <c r="G1097" s="257"/>
    </row>
    <row r="1098" spans="1:7" ht="15">
      <c r="A1098" s="126"/>
      <c r="B1098" s="256"/>
      <c r="C1098" s="95"/>
      <c r="D1098" s="95"/>
      <c r="E1098" s="95"/>
      <c r="F1098" s="95"/>
      <c r="G1098" s="257"/>
    </row>
    <row r="1099" spans="1:7" ht="15">
      <c r="A1099" s="126"/>
      <c r="B1099" s="256"/>
      <c r="C1099" s="95"/>
      <c r="D1099" s="95"/>
      <c r="E1099" s="95"/>
      <c r="F1099" s="95"/>
      <c r="G1099" s="257"/>
    </row>
    <row r="1100" spans="1:7" ht="15">
      <c r="A1100" s="126"/>
      <c r="B1100" s="256"/>
      <c r="C1100" s="95"/>
      <c r="D1100" s="95"/>
      <c r="E1100" s="95"/>
      <c r="F1100" s="95"/>
      <c r="G1100" s="257"/>
    </row>
    <row r="1101" spans="1:7" ht="15">
      <c r="A1101" s="126"/>
      <c r="B1101" s="256"/>
      <c r="C1101" s="95"/>
      <c r="D1101" s="95"/>
      <c r="E1101" s="95"/>
      <c r="F1101" s="95"/>
      <c r="G1101" s="257"/>
    </row>
    <row r="1102" spans="1:7" ht="15">
      <c r="A1102" s="126"/>
      <c r="B1102" s="256"/>
      <c r="C1102" s="95"/>
      <c r="D1102" s="95"/>
      <c r="E1102" s="95"/>
      <c r="F1102" s="95"/>
      <c r="G1102" s="257"/>
    </row>
    <row r="1103" spans="1:7" ht="15">
      <c r="A1103" s="126"/>
      <c r="B1103" s="256"/>
      <c r="C1103" s="95"/>
      <c r="D1103" s="95"/>
      <c r="E1103" s="95"/>
      <c r="F1103" s="95"/>
      <c r="G1103" s="257"/>
    </row>
    <row r="1104" spans="1:7" ht="15">
      <c r="A1104" s="126"/>
      <c r="B1104" s="256"/>
      <c r="C1104" s="95"/>
      <c r="D1104" s="95"/>
      <c r="E1104" s="95"/>
      <c r="F1104" s="95"/>
      <c r="G1104" s="257"/>
    </row>
    <row r="1105" spans="1:7" ht="15">
      <c r="A1105" s="126"/>
      <c r="B1105" s="256"/>
      <c r="C1105" s="95"/>
      <c r="D1105" s="95"/>
      <c r="E1105" s="95"/>
      <c r="F1105" s="95"/>
      <c r="G1105" s="257"/>
    </row>
    <row r="1106" spans="1:7" ht="15">
      <c r="A1106" s="126"/>
      <c r="B1106" s="256"/>
      <c r="C1106" s="95"/>
      <c r="D1106" s="95"/>
      <c r="E1106" s="95"/>
      <c r="F1106" s="95"/>
      <c r="G1106" s="257"/>
    </row>
    <row r="1107" spans="1:7" ht="15">
      <c r="A1107" s="126"/>
      <c r="B1107" s="256"/>
      <c r="C1107" s="95"/>
      <c r="D1107" s="95"/>
      <c r="E1107" s="95"/>
      <c r="F1107" s="95"/>
      <c r="G1107" s="257"/>
    </row>
    <row r="1108" spans="1:7" ht="15">
      <c r="A1108" s="126"/>
      <c r="B1108" s="256"/>
      <c r="C1108" s="95"/>
      <c r="D1108" s="95"/>
      <c r="E1108" s="95"/>
      <c r="F1108" s="95"/>
      <c r="G1108" s="257"/>
    </row>
    <row r="1109" spans="1:7" ht="15">
      <c r="A1109" s="126"/>
      <c r="B1109" s="256"/>
      <c r="C1109" s="95"/>
      <c r="D1109" s="95"/>
      <c r="E1109" s="95"/>
      <c r="F1109" s="95"/>
      <c r="G1109" s="257"/>
    </row>
    <row r="1110" spans="1:7" ht="15">
      <c r="A1110" s="126"/>
      <c r="B1110" s="256"/>
      <c r="C1110" s="95"/>
      <c r="D1110" s="95"/>
      <c r="E1110" s="95"/>
      <c r="F1110" s="95"/>
      <c r="G1110" s="257"/>
    </row>
    <row r="1111" spans="1:7" ht="15">
      <c r="A1111" s="126"/>
      <c r="B1111" s="256"/>
      <c r="C1111" s="95"/>
      <c r="D1111" s="95"/>
      <c r="E1111" s="95"/>
      <c r="F1111" s="95"/>
      <c r="G1111" s="257"/>
    </row>
    <row r="1112" spans="1:7" ht="15">
      <c r="A1112" s="126"/>
      <c r="B1112" s="256"/>
      <c r="C1112" s="95"/>
      <c r="D1112" s="95"/>
      <c r="E1112" s="95"/>
      <c r="F1112" s="95"/>
      <c r="G1112" s="257"/>
    </row>
    <row r="1113" spans="1:7" ht="15">
      <c r="A1113" s="126"/>
      <c r="B1113" s="256"/>
      <c r="C1113" s="95"/>
      <c r="D1113" s="95"/>
      <c r="E1113" s="95"/>
      <c r="F1113" s="95"/>
      <c r="G1113" s="257"/>
    </row>
    <row r="1114" spans="1:7" ht="15">
      <c r="A1114" s="126"/>
      <c r="B1114" s="256"/>
      <c r="C1114" s="95"/>
      <c r="D1114" s="95"/>
      <c r="E1114" s="95"/>
      <c r="F1114" s="95"/>
      <c r="G1114" s="257"/>
    </row>
    <row r="1115" spans="1:7" ht="15">
      <c r="A1115" s="126"/>
      <c r="B1115" s="256"/>
      <c r="C1115" s="95"/>
      <c r="D1115" s="95"/>
      <c r="E1115" s="95"/>
      <c r="F1115" s="95"/>
      <c r="G1115" s="257"/>
    </row>
    <row r="1116" spans="1:7" ht="15">
      <c r="A1116" s="126"/>
      <c r="B1116" s="256"/>
      <c r="C1116" s="95"/>
      <c r="D1116" s="95"/>
      <c r="E1116" s="95"/>
      <c r="F1116" s="95"/>
      <c r="G1116" s="257"/>
    </row>
    <row r="1117" spans="1:7" ht="15">
      <c r="A1117" s="126"/>
      <c r="B1117" s="256"/>
      <c r="C1117" s="95"/>
      <c r="D1117" s="95"/>
      <c r="E1117" s="95"/>
      <c r="F1117" s="95"/>
      <c r="G1117" s="257"/>
    </row>
    <row r="1118" spans="1:7" ht="15">
      <c r="A1118" s="126"/>
      <c r="B1118" s="256"/>
      <c r="C1118" s="95"/>
      <c r="D1118" s="95"/>
      <c r="E1118" s="95"/>
      <c r="F1118" s="95"/>
      <c r="G1118" s="257"/>
    </row>
    <row r="1119" spans="1:7" ht="15">
      <c r="A1119" s="126"/>
      <c r="B1119" s="256"/>
      <c r="C1119" s="95"/>
      <c r="D1119" s="95"/>
      <c r="E1119" s="95"/>
      <c r="F1119" s="95"/>
      <c r="G1119" s="257"/>
    </row>
    <row r="1120" spans="1:7" ht="15">
      <c r="A1120" s="126"/>
      <c r="B1120" s="256"/>
      <c r="C1120" s="95"/>
      <c r="D1120" s="95"/>
      <c r="E1120" s="95"/>
      <c r="F1120" s="95"/>
      <c r="G1120" s="257"/>
    </row>
    <row r="1121" spans="1:7" ht="15">
      <c r="A1121" s="126"/>
      <c r="B1121" s="256"/>
      <c r="C1121" s="95"/>
      <c r="D1121" s="95"/>
      <c r="E1121" s="95"/>
      <c r="F1121" s="95"/>
      <c r="G1121" s="257"/>
    </row>
    <row r="1122" spans="1:7" ht="15">
      <c r="A1122" s="126"/>
      <c r="B1122" s="256"/>
      <c r="C1122" s="95"/>
      <c r="D1122" s="95"/>
      <c r="E1122" s="95"/>
      <c r="F1122" s="95"/>
      <c r="G1122" s="257"/>
    </row>
    <row r="1123" spans="1:7" ht="15">
      <c r="A1123" s="126"/>
      <c r="B1123" s="256"/>
      <c r="C1123" s="95"/>
      <c r="D1123" s="95"/>
      <c r="E1123" s="95"/>
      <c r="F1123" s="95"/>
      <c r="G1123" s="257"/>
    </row>
    <row r="1124" spans="1:7" ht="15">
      <c r="A1124" s="126"/>
      <c r="B1124" s="256"/>
      <c r="C1124" s="95"/>
      <c r="D1124" s="95"/>
      <c r="E1124" s="95"/>
      <c r="F1124" s="95"/>
      <c r="G1124" s="257"/>
    </row>
    <row r="1125" spans="1:7" ht="15">
      <c r="A1125" s="126"/>
      <c r="B1125" s="256"/>
      <c r="C1125" s="95"/>
      <c r="D1125" s="95"/>
      <c r="E1125" s="95"/>
      <c r="F1125" s="95"/>
      <c r="G1125" s="257"/>
    </row>
    <row r="1126" spans="1:7" ht="15">
      <c r="A1126" s="126"/>
      <c r="B1126" s="256"/>
      <c r="C1126" s="95"/>
      <c r="D1126" s="95"/>
      <c r="E1126" s="95"/>
      <c r="F1126" s="95"/>
      <c r="G1126" s="257"/>
    </row>
    <row r="1127" spans="1:7" ht="15">
      <c r="A1127" s="126"/>
      <c r="B1127" s="256"/>
      <c r="C1127" s="95"/>
      <c r="D1127" s="95"/>
      <c r="E1127" s="95"/>
      <c r="F1127" s="95"/>
      <c r="G1127" s="257"/>
    </row>
    <row r="1128" spans="1:7" ht="15">
      <c r="A1128" s="126"/>
      <c r="B1128" s="256"/>
      <c r="C1128" s="95"/>
      <c r="D1128" s="95"/>
      <c r="E1128" s="95"/>
      <c r="F1128" s="95"/>
      <c r="G1128" s="257"/>
    </row>
    <row r="1129" spans="1:7" ht="15">
      <c r="A1129" s="126"/>
      <c r="B1129" s="256"/>
      <c r="C1129" s="95"/>
      <c r="D1129" s="95"/>
      <c r="E1129" s="95"/>
      <c r="F1129" s="95"/>
      <c r="G1129" s="257"/>
    </row>
    <row r="1130" spans="1:7" ht="15">
      <c r="A1130" s="126"/>
      <c r="B1130" s="256"/>
      <c r="C1130" s="95"/>
      <c r="D1130" s="95"/>
      <c r="E1130" s="95"/>
      <c r="F1130" s="95"/>
      <c r="G1130" s="257"/>
    </row>
    <row r="1131" spans="1:7" ht="15">
      <c r="A1131" s="126"/>
      <c r="B1131" s="256"/>
      <c r="C1131" s="95"/>
      <c r="D1131" s="95"/>
      <c r="E1131" s="95"/>
      <c r="F1131" s="95"/>
      <c r="G1131" s="257"/>
    </row>
    <row r="1132" spans="1:7" ht="15">
      <c r="A1132" s="126"/>
      <c r="B1132" s="256"/>
      <c r="C1132" s="95"/>
      <c r="D1132" s="95"/>
      <c r="E1132" s="95"/>
      <c r="F1132" s="95"/>
      <c r="G1132" s="257"/>
    </row>
    <row r="1133" spans="1:7" ht="15">
      <c r="A1133" s="126"/>
      <c r="B1133" s="256"/>
      <c r="C1133" s="95"/>
      <c r="D1133" s="95"/>
      <c r="E1133" s="95"/>
      <c r="F1133" s="95"/>
      <c r="G1133" s="257"/>
    </row>
    <row r="1134" spans="1:7" ht="15">
      <c r="A1134" s="126"/>
      <c r="B1134" s="256"/>
      <c r="C1134" s="95"/>
      <c r="D1134" s="95"/>
      <c r="E1134" s="95"/>
      <c r="F1134" s="95"/>
      <c r="G1134" s="257"/>
    </row>
    <row r="1135" spans="1:7" ht="15">
      <c r="A1135" s="126"/>
      <c r="B1135" s="256"/>
      <c r="C1135" s="95"/>
      <c r="D1135" s="95"/>
      <c r="E1135" s="95"/>
      <c r="F1135" s="95"/>
      <c r="G1135" s="257"/>
    </row>
    <row r="1136" spans="1:7" ht="15">
      <c r="A1136" s="126"/>
      <c r="B1136" s="256"/>
      <c r="C1136" s="95"/>
      <c r="D1136" s="95"/>
      <c r="E1136" s="95"/>
      <c r="F1136" s="95"/>
      <c r="G1136" s="257"/>
    </row>
    <row r="1137" spans="1:7" ht="15">
      <c r="A1137" s="126"/>
      <c r="B1137" s="256"/>
      <c r="C1137" s="95"/>
      <c r="D1137" s="95"/>
      <c r="E1137" s="95"/>
      <c r="F1137" s="95"/>
      <c r="G1137" s="257"/>
    </row>
    <row r="1138" spans="1:7" ht="15">
      <c r="A1138" s="126"/>
      <c r="B1138" s="256"/>
      <c r="C1138" s="95"/>
      <c r="D1138" s="95"/>
      <c r="E1138" s="95"/>
      <c r="F1138" s="95"/>
      <c r="G1138" s="257"/>
    </row>
    <row r="1139" spans="1:7" ht="15">
      <c r="A1139" s="126"/>
      <c r="B1139" s="256"/>
      <c r="C1139" s="95"/>
      <c r="D1139" s="95"/>
      <c r="E1139" s="95"/>
      <c r="F1139" s="95"/>
      <c r="G1139" s="257"/>
    </row>
    <row r="1140" spans="1:7" ht="15">
      <c r="A1140" s="126"/>
      <c r="B1140" s="256"/>
      <c r="C1140" s="95"/>
      <c r="D1140" s="95"/>
      <c r="E1140" s="95"/>
      <c r="F1140" s="95"/>
      <c r="G1140" s="257"/>
    </row>
    <row r="1141" spans="1:7" ht="15">
      <c r="A1141" s="126"/>
      <c r="B1141" s="256"/>
      <c r="C1141" s="95"/>
      <c r="D1141" s="95"/>
      <c r="E1141" s="95"/>
      <c r="F1141" s="95"/>
      <c r="G1141" s="257"/>
    </row>
    <row r="1142" spans="1:7" ht="15">
      <c r="A1142" s="126"/>
      <c r="B1142" s="256"/>
      <c r="C1142" s="95"/>
      <c r="D1142" s="95"/>
      <c r="E1142" s="95"/>
      <c r="F1142" s="95"/>
      <c r="G1142" s="257"/>
    </row>
    <row r="1143" spans="1:7" ht="15">
      <c r="A1143" s="126"/>
      <c r="B1143" s="256"/>
      <c r="C1143" s="95"/>
      <c r="D1143" s="95"/>
      <c r="E1143" s="95"/>
      <c r="F1143" s="95"/>
      <c r="G1143" s="257"/>
    </row>
    <row r="1144" spans="1:7" ht="15">
      <c r="A1144" s="126"/>
      <c r="B1144" s="256"/>
      <c r="C1144" s="95"/>
      <c r="D1144" s="95"/>
      <c r="E1144" s="95"/>
      <c r="F1144" s="95"/>
      <c r="G1144" s="257"/>
    </row>
    <row r="1145" spans="1:7" ht="15">
      <c r="A1145" s="126"/>
      <c r="B1145" s="256"/>
      <c r="C1145" s="95"/>
      <c r="D1145" s="95"/>
      <c r="E1145" s="95"/>
      <c r="F1145" s="95"/>
      <c r="G1145" s="257"/>
    </row>
    <row r="1146" spans="1:7" ht="15">
      <c r="A1146" s="126"/>
      <c r="B1146" s="256"/>
      <c r="C1146" s="95"/>
      <c r="D1146" s="95"/>
      <c r="E1146" s="95"/>
      <c r="F1146" s="95"/>
      <c r="G1146" s="257"/>
    </row>
    <row r="1147" spans="1:7" ht="15">
      <c r="A1147" s="126"/>
      <c r="B1147" s="256"/>
      <c r="C1147" s="95"/>
      <c r="D1147" s="95"/>
      <c r="E1147" s="95"/>
      <c r="F1147" s="95"/>
      <c r="G1147" s="257"/>
    </row>
    <row r="1148" spans="1:7" ht="15">
      <c r="A1148" s="126"/>
      <c r="B1148" s="256"/>
      <c r="C1148" s="95"/>
      <c r="D1148" s="95"/>
      <c r="E1148" s="95"/>
      <c r="F1148" s="95"/>
      <c r="G1148" s="257"/>
    </row>
    <row r="1149" spans="1:7" ht="15">
      <c r="A1149" s="126"/>
      <c r="B1149" s="256"/>
      <c r="C1149" s="95"/>
      <c r="D1149" s="95"/>
      <c r="E1149" s="95"/>
      <c r="F1149" s="95"/>
      <c r="G1149" s="257"/>
    </row>
    <row r="1150" spans="1:7" ht="15">
      <c r="A1150" s="126"/>
      <c r="B1150" s="256"/>
      <c r="C1150" s="95"/>
      <c r="D1150" s="95"/>
      <c r="E1150" s="95"/>
      <c r="F1150" s="95"/>
      <c r="G1150" s="257"/>
    </row>
    <row r="1151" spans="1:7" ht="15">
      <c r="A1151" s="126"/>
      <c r="B1151" s="256"/>
      <c r="C1151" s="95"/>
      <c r="D1151" s="95"/>
      <c r="E1151" s="95"/>
      <c r="F1151" s="95"/>
      <c r="G1151" s="257"/>
    </row>
    <row r="1152" spans="1:7" ht="15">
      <c r="A1152" s="126"/>
      <c r="B1152" s="256"/>
      <c r="C1152" s="95"/>
      <c r="D1152" s="95"/>
      <c r="E1152" s="95"/>
      <c r="F1152" s="95"/>
      <c r="G1152" s="257"/>
    </row>
    <row r="1153" spans="1:7" ht="15">
      <c r="A1153" s="126"/>
      <c r="B1153" s="256"/>
      <c r="C1153" s="95"/>
      <c r="D1153" s="95"/>
      <c r="E1153" s="95"/>
      <c r="F1153" s="95"/>
      <c r="G1153" s="257"/>
    </row>
    <row r="1154" spans="1:7" ht="15">
      <c r="A1154" s="126"/>
      <c r="B1154" s="256"/>
      <c r="C1154" s="95"/>
      <c r="D1154" s="95"/>
      <c r="E1154" s="95"/>
      <c r="F1154" s="95"/>
      <c r="G1154" s="257"/>
    </row>
    <row r="1155" spans="1:7" ht="15">
      <c r="A1155" s="126"/>
      <c r="B1155" s="256"/>
      <c r="C1155" s="95"/>
      <c r="D1155" s="95"/>
      <c r="E1155" s="95"/>
      <c r="F1155" s="95"/>
      <c r="G1155" s="257"/>
    </row>
    <row r="1156" spans="1:7" ht="15">
      <c r="A1156" s="126"/>
      <c r="B1156" s="256"/>
      <c r="C1156" s="95"/>
      <c r="D1156" s="95"/>
      <c r="E1156" s="95"/>
      <c r="F1156" s="95"/>
      <c r="G1156" s="257"/>
    </row>
    <row r="1157" spans="1:7" ht="15">
      <c r="A1157" s="126"/>
      <c r="B1157" s="256"/>
      <c r="C1157" s="95"/>
      <c r="D1157" s="95"/>
      <c r="E1157" s="95"/>
      <c r="F1157" s="95"/>
      <c r="G1157" s="257"/>
    </row>
    <row r="1158" spans="1:7" ht="15">
      <c r="A1158" s="126"/>
      <c r="B1158" s="256"/>
      <c r="C1158" s="95"/>
      <c r="D1158" s="95"/>
      <c r="E1158" s="95"/>
      <c r="F1158" s="95"/>
      <c r="G1158" s="257"/>
    </row>
    <row r="1159" spans="1:7" ht="15">
      <c r="A1159" s="126"/>
      <c r="B1159" s="256"/>
      <c r="C1159" s="95"/>
      <c r="D1159" s="95"/>
      <c r="E1159" s="95"/>
      <c r="F1159" s="95"/>
      <c r="G1159" s="257"/>
    </row>
    <row r="1160" spans="1:7" ht="15">
      <c r="A1160" s="126"/>
      <c r="B1160" s="256"/>
      <c r="C1160" s="95"/>
      <c r="D1160" s="95"/>
      <c r="E1160" s="95"/>
      <c r="F1160" s="95"/>
      <c r="G1160" s="257"/>
    </row>
    <row r="1161" spans="1:7" ht="15">
      <c r="A1161" s="126"/>
      <c r="B1161" s="256"/>
      <c r="C1161" s="95"/>
      <c r="D1161" s="95"/>
      <c r="E1161" s="95"/>
      <c r="F1161" s="95"/>
      <c r="G1161" s="257"/>
    </row>
    <row r="1162" spans="1:7" ht="15">
      <c r="A1162" s="126"/>
      <c r="B1162" s="256"/>
      <c r="C1162" s="95"/>
      <c r="D1162" s="95"/>
      <c r="E1162" s="95"/>
      <c r="F1162" s="95"/>
      <c r="G1162" s="257"/>
    </row>
    <row r="1163" spans="1:7" ht="15">
      <c r="A1163" s="126"/>
      <c r="B1163" s="256"/>
      <c r="C1163" s="95"/>
      <c r="D1163" s="95"/>
      <c r="E1163" s="95"/>
      <c r="F1163" s="95"/>
      <c r="G1163" s="257"/>
    </row>
    <row r="1164" spans="1:7" ht="15">
      <c r="A1164" s="126"/>
      <c r="B1164" s="256"/>
      <c r="C1164" s="95"/>
      <c r="D1164" s="95"/>
      <c r="E1164" s="95"/>
      <c r="F1164" s="95"/>
      <c r="G1164" s="257"/>
    </row>
    <row r="1165" spans="1:7" ht="15">
      <c r="A1165" s="126"/>
      <c r="B1165" s="256"/>
      <c r="C1165" s="95"/>
      <c r="D1165" s="95"/>
      <c r="E1165" s="95"/>
      <c r="F1165" s="95"/>
      <c r="G1165" s="257"/>
    </row>
    <row r="1166" spans="1:7" ht="15">
      <c r="A1166" s="126"/>
      <c r="B1166" s="256"/>
      <c r="C1166" s="95"/>
      <c r="D1166" s="95"/>
      <c r="E1166" s="95"/>
      <c r="F1166" s="95"/>
      <c r="G1166" s="257"/>
    </row>
    <row r="1167" spans="1:7" ht="15">
      <c r="A1167" s="126"/>
      <c r="B1167" s="256"/>
      <c r="C1167" s="95"/>
      <c r="D1167" s="95"/>
      <c r="E1167" s="95"/>
      <c r="F1167" s="95"/>
      <c r="G1167" s="257"/>
    </row>
    <row r="1168" spans="1:7" ht="15">
      <c r="A1168" s="126"/>
      <c r="B1168" s="256"/>
      <c r="C1168" s="95"/>
      <c r="D1168" s="95"/>
      <c r="E1168" s="95"/>
      <c r="F1168" s="95"/>
      <c r="G1168" s="257"/>
    </row>
    <row r="1169" spans="1:7" ht="15">
      <c r="A1169" s="126"/>
      <c r="B1169" s="256"/>
      <c r="C1169" s="95"/>
      <c r="D1169" s="95"/>
      <c r="E1169" s="95"/>
      <c r="F1169" s="95"/>
      <c r="G1169" s="257"/>
    </row>
    <row r="1170" spans="1:7" ht="15">
      <c r="A1170" s="126"/>
      <c r="B1170" s="256"/>
      <c r="C1170" s="95"/>
      <c r="D1170" s="95"/>
      <c r="E1170" s="95"/>
      <c r="F1170" s="95"/>
      <c r="G1170" s="257"/>
    </row>
    <row r="1171" spans="1:7" ht="15">
      <c r="A1171" s="126"/>
      <c r="B1171" s="256"/>
      <c r="C1171" s="95"/>
      <c r="D1171" s="95"/>
      <c r="E1171" s="95"/>
      <c r="F1171" s="95"/>
      <c r="G1171" s="257"/>
    </row>
    <row r="1172" spans="1:7" ht="15">
      <c r="A1172" s="126"/>
      <c r="B1172" s="256"/>
      <c r="C1172" s="95"/>
      <c r="D1172" s="95"/>
      <c r="E1172" s="95"/>
      <c r="F1172" s="95"/>
      <c r="G1172" s="257"/>
    </row>
    <row r="1173" spans="1:7" ht="15">
      <c r="A1173" s="126"/>
      <c r="B1173" s="256"/>
      <c r="C1173" s="95"/>
      <c r="D1173" s="95"/>
      <c r="E1173" s="95"/>
      <c r="F1173" s="95"/>
      <c r="G1173" s="257"/>
    </row>
    <row r="1174" spans="1:7" ht="15">
      <c r="A1174" s="126"/>
      <c r="B1174" s="256"/>
      <c r="C1174" s="95"/>
      <c r="D1174" s="95"/>
      <c r="E1174" s="95"/>
      <c r="F1174" s="95"/>
      <c r="G1174" s="257"/>
    </row>
    <row r="1175" spans="1:7" ht="15">
      <c r="A1175" s="126"/>
      <c r="B1175" s="256"/>
      <c r="C1175" s="95"/>
      <c r="D1175" s="95"/>
      <c r="E1175" s="95"/>
      <c r="F1175" s="95"/>
      <c r="G1175" s="257"/>
    </row>
    <row r="1176" spans="1:7" ht="15">
      <c r="A1176" s="126"/>
      <c r="B1176" s="256"/>
      <c r="C1176" s="95"/>
      <c r="D1176" s="95"/>
      <c r="E1176" s="95"/>
      <c r="F1176" s="95"/>
      <c r="G1176" s="257"/>
    </row>
    <row r="1177" spans="1:7" ht="15">
      <c r="A1177" s="126"/>
      <c r="B1177" s="256"/>
      <c r="C1177" s="95"/>
      <c r="D1177" s="95"/>
      <c r="E1177" s="95"/>
      <c r="F1177" s="95"/>
      <c r="G1177" s="257"/>
    </row>
    <row r="1178" spans="1:7" ht="15">
      <c r="A1178" s="126"/>
      <c r="B1178" s="256"/>
      <c r="C1178" s="95"/>
      <c r="D1178" s="95"/>
      <c r="E1178" s="95"/>
      <c r="F1178" s="95"/>
      <c r="G1178" s="257"/>
    </row>
    <row r="1179" spans="1:7" ht="15">
      <c r="A1179" s="126"/>
      <c r="B1179" s="256"/>
      <c r="C1179" s="95"/>
      <c r="D1179" s="95"/>
      <c r="E1179" s="95"/>
      <c r="F1179" s="95"/>
      <c r="G1179" s="257"/>
    </row>
    <row r="1180" spans="1:7" ht="15">
      <c r="A1180" s="126"/>
      <c r="B1180" s="256"/>
      <c r="C1180" s="95"/>
      <c r="D1180" s="95"/>
      <c r="E1180" s="95"/>
      <c r="F1180" s="95"/>
      <c r="G1180" s="257"/>
    </row>
    <row r="1181" spans="1:7" ht="15">
      <c r="A1181" s="126"/>
      <c r="B1181" s="256"/>
      <c r="C1181" s="95"/>
      <c r="D1181" s="95"/>
      <c r="E1181" s="95"/>
      <c r="F1181" s="95"/>
      <c r="G1181" s="257"/>
    </row>
    <row r="1182" spans="1:7" ht="15">
      <c r="A1182" s="126"/>
      <c r="B1182" s="256"/>
      <c r="C1182" s="95"/>
      <c r="D1182" s="95"/>
      <c r="E1182" s="95"/>
      <c r="F1182" s="95"/>
      <c r="G1182" s="257"/>
    </row>
    <row r="1183" spans="1:7" ht="15">
      <c r="A1183" s="126"/>
      <c r="B1183" s="256"/>
      <c r="C1183" s="95"/>
      <c r="D1183" s="95"/>
      <c r="E1183" s="95"/>
      <c r="F1183" s="95"/>
      <c r="G1183" s="257"/>
    </row>
    <row r="1184" spans="1:7" ht="15">
      <c r="A1184" s="126"/>
      <c r="B1184" s="256"/>
      <c r="C1184" s="95"/>
      <c r="D1184" s="95"/>
      <c r="E1184" s="95"/>
      <c r="F1184" s="95"/>
      <c r="G1184" s="257"/>
    </row>
    <row r="1185" spans="1:7" ht="15">
      <c r="A1185" s="126"/>
      <c r="B1185" s="256"/>
      <c r="C1185" s="95"/>
      <c r="D1185" s="95"/>
      <c r="E1185" s="95"/>
      <c r="F1185" s="95"/>
      <c r="G1185" s="257"/>
    </row>
    <row r="1186" spans="1:7" ht="15">
      <c r="A1186" s="126"/>
      <c r="B1186" s="256"/>
      <c r="C1186" s="95"/>
      <c r="D1186" s="95"/>
      <c r="E1186" s="95"/>
      <c r="F1186" s="95"/>
      <c r="G1186" s="257"/>
    </row>
    <row r="1187" spans="1:7" ht="15">
      <c r="A1187" s="126"/>
      <c r="B1187" s="256"/>
      <c r="C1187" s="95"/>
      <c r="D1187" s="95"/>
      <c r="E1187" s="95"/>
      <c r="F1187" s="95"/>
      <c r="G1187" s="257"/>
    </row>
    <row r="1188" spans="1:7" ht="15">
      <c r="A1188" s="126"/>
      <c r="B1188" s="256"/>
      <c r="C1188" s="95"/>
      <c r="D1188" s="95"/>
      <c r="E1188" s="95"/>
      <c r="F1188" s="95"/>
      <c r="G1188" s="257"/>
    </row>
    <row r="1189" spans="1:7" ht="15">
      <c r="A1189" s="126"/>
      <c r="B1189" s="256"/>
      <c r="C1189" s="95"/>
      <c r="D1189" s="95"/>
      <c r="E1189" s="95"/>
      <c r="F1189" s="95"/>
      <c r="G1189" s="257"/>
    </row>
    <row r="1190" spans="1:7" ht="15">
      <c r="A1190" s="126"/>
      <c r="B1190" s="256"/>
      <c r="C1190" s="95"/>
      <c r="D1190" s="95"/>
      <c r="E1190" s="95"/>
      <c r="F1190" s="95"/>
      <c r="G1190" s="257"/>
    </row>
    <row r="1191" spans="1:7" ht="15">
      <c r="A1191" s="126"/>
      <c r="B1191" s="256"/>
      <c r="C1191" s="95"/>
      <c r="D1191" s="95"/>
      <c r="E1191" s="95"/>
      <c r="F1191" s="95"/>
      <c r="G1191" s="257"/>
    </row>
    <row r="1192" spans="1:7" ht="15">
      <c r="A1192" s="126"/>
      <c r="B1192" s="256"/>
      <c r="C1192" s="95"/>
      <c r="D1192" s="95"/>
      <c r="E1192" s="95"/>
      <c r="F1192" s="95"/>
      <c r="G1192" s="257"/>
    </row>
    <row r="1193" spans="1:7" ht="15">
      <c r="A1193" s="126"/>
      <c r="B1193" s="256"/>
      <c r="C1193" s="95"/>
      <c r="D1193" s="95"/>
      <c r="E1193" s="95"/>
      <c r="F1193" s="95"/>
      <c r="G1193" s="257"/>
    </row>
    <row r="1194" spans="1:7" ht="15">
      <c r="A1194" s="126"/>
      <c r="B1194" s="256"/>
      <c r="C1194" s="95"/>
      <c r="D1194" s="95"/>
      <c r="E1194" s="95"/>
      <c r="F1194" s="95"/>
      <c r="G1194" s="257"/>
    </row>
    <row r="1195" spans="1:7" ht="15">
      <c r="A1195" s="126"/>
      <c r="B1195" s="256"/>
      <c r="C1195" s="95"/>
      <c r="D1195" s="95"/>
      <c r="E1195" s="95"/>
      <c r="F1195" s="95"/>
      <c r="G1195" s="257"/>
    </row>
    <row r="1196" spans="1:7" ht="15">
      <c r="A1196" s="126"/>
      <c r="B1196" s="256"/>
      <c r="C1196" s="95"/>
      <c r="D1196" s="95"/>
      <c r="E1196" s="95"/>
      <c r="F1196" s="95"/>
      <c r="G1196" s="257"/>
    </row>
    <row r="1197" spans="1:7" ht="15">
      <c r="A1197" s="126"/>
      <c r="B1197" s="256"/>
      <c r="C1197" s="95"/>
      <c r="D1197" s="95"/>
      <c r="E1197" s="95"/>
      <c r="F1197" s="95"/>
      <c r="G1197" s="257"/>
    </row>
    <row r="1198" spans="1:7" ht="15">
      <c r="A1198" s="126"/>
      <c r="B1198" s="256"/>
      <c r="C1198" s="95"/>
      <c r="D1198" s="95"/>
      <c r="E1198" s="95"/>
      <c r="F1198" s="95"/>
      <c r="G1198" s="257"/>
    </row>
    <row r="1199" spans="1:7" ht="15">
      <c r="A1199" s="126"/>
      <c r="B1199" s="256"/>
      <c r="C1199" s="95"/>
      <c r="D1199" s="95"/>
      <c r="E1199" s="95"/>
      <c r="F1199" s="95"/>
      <c r="G1199" s="257"/>
    </row>
    <row r="1200" spans="1:7" ht="15">
      <c r="A1200" s="126"/>
      <c r="B1200" s="256"/>
      <c r="C1200" s="95"/>
      <c r="D1200" s="95"/>
      <c r="E1200" s="95"/>
      <c r="F1200" s="95"/>
      <c r="G1200" s="257"/>
    </row>
    <row r="1201" spans="1:7" ht="15">
      <c r="A1201" s="126"/>
      <c r="B1201" s="256"/>
      <c r="C1201" s="95"/>
      <c r="D1201" s="95"/>
      <c r="E1201" s="95"/>
      <c r="F1201" s="95"/>
      <c r="G1201" s="257"/>
    </row>
    <row r="1202" spans="1:7" ht="15">
      <c r="A1202" s="126"/>
      <c r="B1202" s="256"/>
      <c r="C1202" s="95"/>
      <c r="D1202" s="95"/>
      <c r="E1202" s="95"/>
      <c r="F1202" s="95"/>
      <c r="G1202" s="257"/>
    </row>
    <row r="1203" spans="1:7" ht="15">
      <c r="A1203" s="126"/>
      <c r="B1203" s="256"/>
      <c r="C1203" s="95"/>
      <c r="D1203" s="95"/>
      <c r="E1203" s="95"/>
      <c r="F1203" s="95"/>
      <c r="G1203" s="257"/>
    </row>
    <row r="1204" spans="1:7" ht="15">
      <c r="A1204" s="126"/>
      <c r="B1204" s="256"/>
      <c r="C1204" s="95"/>
      <c r="D1204" s="95"/>
      <c r="E1204" s="95"/>
      <c r="F1204" s="95"/>
      <c r="G1204" s="257"/>
    </row>
    <row r="1205" spans="1:7" ht="15">
      <c r="A1205" s="126"/>
      <c r="B1205" s="256"/>
      <c r="C1205" s="95"/>
      <c r="D1205" s="95"/>
      <c r="E1205" s="95"/>
      <c r="F1205" s="95"/>
      <c r="G1205" s="257"/>
    </row>
    <row r="1206" spans="1:7" ht="15">
      <c r="A1206" s="126"/>
      <c r="B1206" s="256"/>
      <c r="C1206" s="95"/>
      <c r="D1206" s="95"/>
      <c r="E1206" s="95"/>
      <c r="F1206" s="95"/>
      <c r="G1206" s="257"/>
    </row>
    <row r="1207" spans="1:7" ht="15">
      <c r="A1207" s="126"/>
      <c r="B1207" s="256"/>
      <c r="C1207" s="95"/>
      <c r="D1207" s="95"/>
      <c r="E1207" s="95"/>
      <c r="F1207" s="95"/>
      <c r="G1207" s="257"/>
    </row>
    <row r="1208" spans="1:7" ht="15">
      <c r="A1208" s="126"/>
      <c r="B1208" s="256"/>
      <c r="C1208" s="95"/>
      <c r="D1208" s="95"/>
      <c r="E1208" s="95"/>
      <c r="F1208" s="95"/>
      <c r="G1208" s="257"/>
    </row>
    <row r="1209" spans="1:7" ht="15">
      <c r="A1209" s="126"/>
      <c r="B1209" s="256"/>
      <c r="C1209" s="95"/>
      <c r="D1209" s="95"/>
      <c r="E1209" s="95"/>
      <c r="F1209" s="95"/>
      <c r="G1209" s="257"/>
    </row>
    <row r="1210" spans="1:7" ht="15">
      <c r="A1210" s="126"/>
      <c r="B1210" s="256"/>
      <c r="C1210" s="95"/>
      <c r="D1210" s="95"/>
      <c r="E1210" s="95"/>
      <c r="F1210" s="95"/>
      <c r="G1210" s="257"/>
    </row>
    <row r="1211" spans="1:7" ht="15">
      <c r="A1211" s="126"/>
      <c r="B1211" s="256"/>
      <c r="C1211" s="95"/>
      <c r="D1211" s="95"/>
      <c r="E1211" s="95"/>
      <c r="F1211" s="95"/>
      <c r="G1211" s="257"/>
    </row>
    <row r="1212" spans="1:7" ht="15">
      <c r="A1212" s="126"/>
      <c r="B1212" s="256"/>
      <c r="C1212" s="95"/>
      <c r="D1212" s="95"/>
      <c r="E1212" s="95"/>
      <c r="F1212" s="95"/>
      <c r="G1212" s="257"/>
    </row>
    <row r="1213" spans="1:7" ht="15">
      <c r="A1213" s="126"/>
      <c r="B1213" s="256"/>
      <c r="C1213" s="95"/>
      <c r="D1213" s="95"/>
      <c r="E1213" s="95"/>
      <c r="F1213" s="95"/>
      <c r="G1213" s="257"/>
    </row>
    <row r="1214" spans="1:7" ht="15">
      <c r="A1214" s="126"/>
      <c r="B1214" s="256"/>
      <c r="C1214" s="95"/>
      <c r="D1214" s="95"/>
      <c r="E1214" s="95"/>
      <c r="F1214" s="95"/>
      <c r="G1214" s="257"/>
    </row>
    <row r="1215" spans="1:7" ht="15">
      <c r="A1215" s="126"/>
      <c r="B1215" s="256"/>
      <c r="C1215" s="95"/>
      <c r="D1215" s="95"/>
      <c r="E1215" s="95"/>
      <c r="F1215" s="95"/>
      <c r="G1215" s="257"/>
    </row>
    <row r="1216" spans="1:7" ht="15">
      <c r="A1216" s="126"/>
      <c r="B1216" s="256"/>
      <c r="C1216" s="95"/>
      <c r="D1216" s="95"/>
      <c r="E1216" s="95"/>
      <c r="F1216" s="95"/>
      <c r="G1216" s="257"/>
    </row>
    <row r="1217" spans="1:7" ht="15">
      <c r="A1217" s="126"/>
      <c r="B1217" s="256"/>
      <c r="C1217" s="95"/>
      <c r="D1217" s="95"/>
      <c r="E1217" s="95"/>
      <c r="F1217" s="95"/>
      <c r="G1217" s="257"/>
    </row>
    <row r="1218" spans="1:7" ht="15">
      <c r="A1218" s="126"/>
      <c r="B1218" s="256"/>
      <c r="C1218" s="95"/>
      <c r="D1218" s="95"/>
      <c r="E1218" s="95"/>
      <c r="F1218" s="95"/>
      <c r="G1218" s="257"/>
    </row>
    <row r="1219" spans="1:7" ht="15">
      <c r="A1219" s="126"/>
      <c r="B1219" s="256"/>
      <c r="C1219" s="95"/>
      <c r="D1219" s="95"/>
      <c r="E1219" s="95"/>
      <c r="F1219" s="95"/>
      <c r="G1219" s="257"/>
    </row>
    <row r="1220" spans="1:7" ht="15">
      <c r="A1220" s="126"/>
      <c r="B1220" s="256"/>
      <c r="C1220" s="95"/>
      <c r="D1220" s="95"/>
      <c r="E1220" s="95"/>
      <c r="F1220" s="95"/>
      <c r="G1220" s="257"/>
    </row>
    <row r="1221" spans="1:7" ht="15">
      <c r="A1221" s="126"/>
      <c r="B1221" s="256"/>
      <c r="C1221" s="95"/>
      <c r="D1221" s="95"/>
      <c r="E1221" s="95"/>
      <c r="F1221" s="95"/>
      <c r="G1221" s="257"/>
    </row>
    <row r="1222" spans="1:7" ht="15">
      <c r="A1222" s="126"/>
      <c r="B1222" s="256"/>
      <c r="C1222" s="95"/>
      <c r="D1222" s="95"/>
      <c r="E1222" s="95"/>
      <c r="F1222" s="95"/>
      <c r="G1222" s="257"/>
    </row>
    <row r="1223" spans="1:7" ht="15">
      <c r="A1223" s="126"/>
      <c r="B1223" s="256"/>
      <c r="C1223" s="95"/>
      <c r="D1223" s="95"/>
      <c r="E1223" s="95"/>
      <c r="F1223" s="95"/>
      <c r="G1223" s="257"/>
    </row>
    <row r="1224" spans="1:7" ht="15">
      <c r="A1224" s="126"/>
      <c r="B1224" s="256"/>
      <c r="C1224" s="95"/>
      <c r="D1224" s="95"/>
      <c r="E1224" s="95"/>
      <c r="F1224" s="95"/>
      <c r="G1224" s="257"/>
    </row>
    <row r="1225" spans="1:7" ht="15">
      <c r="A1225" s="126"/>
      <c r="B1225" s="256"/>
      <c r="C1225" s="95"/>
      <c r="D1225" s="95"/>
      <c r="E1225" s="95"/>
      <c r="F1225" s="95"/>
      <c r="G1225" s="257"/>
    </row>
    <row r="1226" spans="1:7" ht="15">
      <c r="A1226" s="126"/>
      <c r="B1226" s="256"/>
      <c r="C1226" s="95"/>
      <c r="D1226" s="95"/>
      <c r="E1226" s="95"/>
      <c r="F1226" s="95"/>
      <c r="G1226" s="257"/>
    </row>
    <row r="1227" spans="1:7" ht="15">
      <c r="A1227" s="126"/>
      <c r="B1227" s="256"/>
      <c r="C1227" s="95"/>
      <c r="D1227" s="95"/>
      <c r="E1227" s="95"/>
      <c r="F1227" s="95"/>
      <c r="G1227" s="257"/>
    </row>
    <row r="1228" spans="1:7" ht="15">
      <c r="A1228" s="126"/>
      <c r="B1228" s="256"/>
      <c r="C1228" s="95"/>
      <c r="D1228" s="95"/>
      <c r="E1228" s="95"/>
      <c r="F1228" s="95"/>
      <c r="G1228" s="257"/>
    </row>
    <row r="1229" spans="1:7" ht="15">
      <c r="A1229" s="126"/>
      <c r="B1229" s="256"/>
      <c r="C1229" s="95"/>
      <c r="D1229" s="95"/>
      <c r="E1229" s="95"/>
      <c r="F1229" s="95"/>
      <c r="G1229" s="257"/>
    </row>
    <row r="1230" spans="1:7" ht="15">
      <c r="A1230" s="126"/>
      <c r="B1230" s="256"/>
      <c r="C1230" s="95"/>
      <c r="D1230" s="95"/>
      <c r="E1230" s="95"/>
      <c r="F1230" s="95"/>
      <c r="G1230" s="257"/>
    </row>
    <row r="1231" spans="1:7" ht="15">
      <c r="A1231" s="126"/>
      <c r="B1231" s="256"/>
      <c r="C1231" s="95"/>
      <c r="D1231" s="95"/>
      <c r="E1231" s="95"/>
      <c r="F1231" s="95"/>
      <c r="G1231" s="257"/>
    </row>
    <row r="1232" spans="1:7" ht="15">
      <c r="A1232" s="126"/>
      <c r="B1232" s="256"/>
      <c r="C1232" s="95"/>
      <c r="D1232" s="95"/>
      <c r="E1232" s="95"/>
      <c r="F1232" s="95"/>
      <c r="G1232" s="257"/>
    </row>
    <row r="1233" spans="1:7" ht="15">
      <c r="A1233" s="126"/>
      <c r="B1233" s="256"/>
      <c r="C1233" s="95"/>
      <c r="D1233" s="95"/>
      <c r="E1233" s="95"/>
      <c r="F1233" s="95"/>
      <c r="G1233" s="257"/>
    </row>
    <row r="1234" spans="1:7" ht="15">
      <c r="A1234" s="126"/>
      <c r="B1234" s="256"/>
      <c r="C1234" s="95"/>
      <c r="D1234" s="95"/>
      <c r="E1234" s="95"/>
      <c r="F1234" s="95"/>
      <c r="G1234" s="257"/>
    </row>
    <row r="1235" spans="1:7" ht="15">
      <c r="A1235" s="126"/>
      <c r="B1235" s="256"/>
      <c r="C1235" s="95"/>
      <c r="D1235" s="95"/>
      <c r="E1235" s="95"/>
      <c r="F1235" s="95"/>
      <c r="G1235" s="257"/>
    </row>
    <row r="1236" spans="1:7" ht="15">
      <c r="A1236" s="126"/>
      <c r="B1236" s="256"/>
      <c r="C1236" s="95"/>
      <c r="D1236" s="95"/>
      <c r="E1236" s="95"/>
      <c r="F1236" s="95"/>
      <c r="G1236" s="257"/>
    </row>
    <row r="1237" spans="1:7" ht="15">
      <c r="A1237" s="126"/>
      <c r="B1237" s="256"/>
      <c r="C1237" s="95"/>
      <c r="D1237" s="95"/>
      <c r="E1237" s="95"/>
      <c r="F1237" s="95"/>
      <c r="G1237" s="257"/>
    </row>
    <row r="1238" spans="1:7" ht="15">
      <c r="A1238" s="126"/>
      <c r="B1238" s="256"/>
      <c r="C1238" s="95"/>
      <c r="D1238" s="95"/>
      <c r="E1238" s="95"/>
      <c r="F1238" s="95"/>
      <c r="G1238" s="257"/>
    </row>
    <row r="1239" spans="1:7" ht="15">
      <c r="A1239" s="126"/>
      <c r="B1239" s="256"/>
      <c r="C1239" s="95"/>
      <c r="D1239" s="95"/>
      <c r="E1239" s="95"/>
      <c r="F1239" s="95"/>
      <c r="G1239" s="257"/>
    </row>
    <row r="1240" spans="1:7" ht="15">
      <c r="A1240" s="126"/>
      <c r="B1240" s="256"/>
      <c r="C1240" s="95"/>
      <c r="D1240" s="95"/>
      <c r="E1240" s="95"/>
      <c r="F1240" s="95"/>
      <c r="G1240" s="257"/>
    </row>
    <row r="1241" spans="1:7" ht="15">
      <c r="A1241" s="126"/>
      <c r="B1241" s="256"/>
      <c r="C1241" s="95"/>
      <c r="D1241" s="95"/>
      <c r="E1241" s="95"/>
      <c r="F1241" s="95"/>
      <c r="G1241" s="257"/>
    </row>
    <row r="1242" spans="1:7" ht="15">
      <c r="A1242" s="126"/>
      <c r="B1242" s="256"/>
      <c r="C1242" s="95"/>
      <c r="D1242" s="95"/>
      <c r="E1242" s="95"/>
      <c r="F1242" s="95"/>
      <c r="G1242" s="257"/>
    </row>
    <row r="1243" spans="1:7" ht="15">
      <c r="A1243" s="126"/>
      <c r="B1243" s="256"/>
      <c r="C1243" s="95"/>
      <c r="D1243" s="95"/>
      <c r="E1243" s="95"/>
      <c r="F1243" s="95"/>
      <c r="G1243" s="257"/>
    </row>
    <row r="1244" spans="1:7" ht="15">
      <c r="A1244" s="126"/>
      <c r="B1244" s="256"/>
      <c r="C1244" s="95"/>
      <c r="D1244" s="95"/>
      <c r="E1244" s="95"/>
      <c r="F1244" s="95"/>
      <c r="G1244" s="257"/>
    </row>
    <row r="1245" spans="1:7" ht="15">
      <c r="A1245" s="126"/>
      <c r="B1245" s="256"/>
      <c r="C1245" s="95"/>
      <c r="D1245" s="95"/>
      <c r="E1245" s="95"/>
      <c r="F1245" s="95"/>
      <c r="G1245" s="257"/>
    </row>
    <row r="1246" spans="1:7" ht="15">
      <c r="A1246" s="126"/>
      <c r="B1246" s="256"/>
      <c r="C1246" s="95"/>
      <c r="D1246" s="95"/>
      <c r="E1246" s="95"/>
      <c r="F1246" s="95"/>
      <c r="G1246" s="257"/>
    </row>
    <row r="1247" spans="1:7" ht="15">
      <c r="A1247" s="126"/>
      <c r="B1247" s="256"/>
      <c r="C1247" s="95"/>
      <c r="D1247" s="95"/>
      <c r="E1247" s="95"/>
      <c r="F1247" s="95"/>
      <c r="G1247" s="257"/>
    </row>
    <row r="1248" spans="1:7" ht="15">
      <c r="A1248" s="126"/>
      <c r="B1248" s="256"/>
      <c r="C1248" s="95"/>
      <c r="D1248" s="95"/>
      <c r="E1248" s="95"/>
      <c r="F1248" s="95"/>
      <c r="G1248" s="257"/>
    </row>
    <row r="1249" spans="1:7" ht="15">
      <c r="A1249" s="126"/>
      <c r="B1249" s="256"/>
      <c r="C1249" s="95"/>
      <c r="D1249" s="95"/>
      <c r="E1249" s="95"/>
      <c r="F1249" s="95"/>
      <c r="G1249" s="257"/>
    </row>
    <row r="1250" spans="1:7" ht="15">
      <c r="A1250" s="126"/>
      <c r="B1250" s="256"/>
      <c r="C1250" s="95"/>
      <c r="D1250" s="95"/>
      <c r="E1250" s="95"/>
      <c r="F1250" s="95"/>
      <c r="G1250" s="257"/>
    </row>
    <row r="1251" spans="1:7" ht="15">
      <c r="A1251" s="126"/>
      <c r="B1251" s="256"/>
      <c r="C1251" s="95"/>
      <c r="D1251" s="95"/>
      <c r="E1251" s="95"/>
      <c r="F1251" s="95"/>
      <c r="G1251" s="257"/>
    </row>
    <row r="1252" spans="1:7" ht="15">
      <c r="A1252" s="126"/>
      <c r="B1252" s="256"/>
      <c r="C1252" s="95"/>
      <c r="D1252" s="95"/>
      <c r="E1252" s="95"/>
      <c r="F1252" s="95"/>
      <c r="G1252" s="257"/>
    </row>
    <row r="1253" spans="1:7" ht="15">
      <c r="A1253" s="126"/>
      <c r="B1253" s="256"/>
      <c r="C1253" s="95"/>
      <c r="D1253" s="95"/>
      <c r="E1253" s="95"/>
      <c r="F1253" s="95"/>
      <c r="G1253" s="257"/>
    </row>
    <row r="1254" spans="1:7" ht="15">
      <c r="A1254" s="126"/>
      <c r="B1254" s="256"/>
      <c r="C1254" s="95"/>
      <c r="D1254" s="95"/>
      <c r="E1254" s="95"/>
      <c r="F1254" s="95"/>
      <c r="G1254" s="257"/>
    </row>
    <row r="1255" spans="1:7" ht="15">
      <c r="A1255" s="126"/>
      <c r="B1255" s="256"/>
      <c r="C1255" s="95"/>
      <c r="D1255" s="95"/>
      <c r="E1255" s="95"/>
      <c r="F1255" s="95"/>
      <c r="G1255" s="257"/>
    </row>
    <row r="1256" spans="1:7" ht="15">
      <c r="A1256" s="126"/>
      <c r="B1256" s="256"/>
      <c r="C1256" s="95"/>
      <c r="D1256" s="95"/>
      <c r="E1256" s="95"/>
      <c r="F1256" s="95"/>
      <c r="G1256" s="257"/>
    </row>
    <row r="1257" spans="1:7" ht="15">
      <c r="A1257" s="126"/>
      <c r="B1257" s="256"/>
      <c r="C1257" s="95"/>
      <c r="D1257" s="95"/>
      <c r="E1257" s="95"/>
      <c r="F1257" s="95"/>
      <c r="G1257" s="257"/>
    </row>
    <row r="1258" spans="1:7" ht="15">
      <c r="A1258" s="126"/>
      <c r="B1258" s="256"/>
      <c r="C1258" s="95"/>
      <c r="D1258" s="95"/>
      <c r="E1258" s="95"/>
      <c r="F1258" s="95"/>
      <c r="G1258" s="257"/>
    </row>
    <row r="1259" spans="1:7" ht="15">
      <c r="A1259" s="126"/>
      <c r="B1259" s="256"/>
      <c r="C1259" s="95"/>
      <c r="D1259" s="95"/>
      <c r="E1259" s="95"/>
      <c r="F1259" s="95"/>
      <c r="G1259" s="257"/>
    </row>
    <row r="1260" spans="1:7" ht="15">
      <c r="A1260" s="126"/>
      <c r="B1260" s="256"/>
      <c r="C1260" s="95"/>
      <c r="D1260" s="95"/>
      <c r="E1260" s="95"/>
      <c r="F1260" s="95"/>
      <c r="G1260" s="257"/>
    </row>
    <row r="1261" spans="1:7" ht="15">
      <c r="A1261" s="126"/>
      <c r="B1261" s="256"/>
      <c r="C1261" s="95"/>
      <c r="D1261" s="95"/>
      <c r="E1261" s="95"/>
      <c r="F1261" s="95"/>
      <c r="G1261" s="257"/>
    </row>
    <row r="1262" spans="1:7" ht="15">
      <c r="A1262" s="126"/>
      <c r="B1262" s="256"/>
      <c r="C1262" s="95"/>
      <c r="D1262" s="95"/>
      <c r="E1262" s="95"/>
      <c r="F1262" s="95"/>
      <c r="G1262" s="257"/>
    </row>
    <row r="1263" spans="1:7" ht="15">
      <c r="A1263" s="126"/>
      <c r="B1263" s="256"/>
      <c r="C1263" s="95"/>
      <c r="D1263" s="95"/>
      <c r="E1263" s="95"/>
      <c r="F1263" s="95"/>
      <c r="G1263" s="257"/>
    </row>
    <row r="1264" spans="1:7" ht="15">
      <c r="A1264" s="126"/>
      <c r="B1264" s="256"/>
      <c r="C1264" s="95"/>
      <c r="D1264" s="95"/>
      <c r="E1264" s="95"/>
      <c r="F1264" s="95"/>
      <c r="G1264" s="257"/>
    </row>
    <row r="1265" spans="1:7" ht="15">
      <c r="A1265" s="126"/>
      <c r="B1265" s="256"/>
      <c r="C1265" s="95"/>
      <c r="D1265" s="95"/>
      <c r="E1265" s="95"/>
      <c r="F1265" s="95"/>
      <c r="G1265" s="257"/>
    </row>
    <row r="1266" spans="1:7" ht="15">
      <c r="A1266" s="126"/>
      <c r="B1266" s="256"/>
      <c r="C1266" s="95"/>
      <c r="D1266" s="95"/>
      <c r="E1266" s="95"/>
      <c r="F1266" s="95"/>
      <c r="G1266" s="257"/>
    </row>
    <row r="1267" spans="1:7" ht="15">
      <c r="A1267" s="126"/>
      <c r="B1267" s="256"/>
      <c r="C1267" s="95"/>
      <c r="D1267" s="95"/>
      <c r="E1267" s="95"/>
      <c r="F1267" s="95"/>
      <c r="G1267" s="257"/>
    </row>
    <row r="1268" spans="1:7" ht="15">
      <c r="A1268" s="126"/>
      <c r="B1268" s="256"/>
      <c r="C1268" s="95"/>
      <c r="D1268" s="95"/>
      <c r="E1268" s="95"/>
      <c r="F1268" s="95"/>
      <c r="G1268" s="257"/>
    </row>
    <row r="1269" spans="1:7" ht="15">
      <c r="A1269" s="126"/>
      <c r="B1269" s="256"/>
      <c r="C1269" s="95"/>
      <c r="D1269" s="95"/>
      <c r="E1269" s="95"/>
      <c r="F1269" s="95"/>
      <c r="G1269" s="257"/>
    </row>
    <row r="1270" spans="1:7" ht="15">
      <c r="A1270" s="126"/>
      <c r="B1270" s="256"/>
      <c r="C1270" s="95"/>
      <c r="D1270" s="95"/>
      <c r="E1270" s="95"/>
      <c r="F1270" s="95"/>
      <c r="G1270" s="257"/>
    </row>
    <row r="1271" spans="1:7" ht="15">
      <c r="A1271" s="126"/>
      <c r="B1271" s="256"/>
      <c r="C1271" s="95"/>
      <c r="D1271" s="95"/>
      <c r="E1271" s="95"/>
      <c r="F1271" s="95"/>
      <c r="G1271" s="257"/>
    </row>
    <row r="1272" spans="1:7" ht="15">
      <c r="A1272" s="126"/>
      <c r="B1272" s="256"/>
      <c r="C1272" s="95"/>
      <c r="D1272" s="95"/>
      <c r="E1272" s="95"/>
      <c r="F1272" s="95"/>
      <c r="G1272" s="257"/>
    </row>
    <row r="1273" spans="1:7" ht="15">
      <c r="A1273" s="126"/>
      <c r="B1273" s="256"/>
      <c r="C1273" s="95"/>
      <c r="D1273" s="95"/>
      <c r="E1273" s="95"/>
      <c r="F1273" s="95"/>
      <c r="G1273" s="257"/>
    </row>
    <row r="1274" spans="1:7" ht="15">
      <c r="A1274" s="126"/>
      <c r="B1274" s="256"/>
      <c r="C1274" s="95"/>
      <c r="D1274" s="95"/>
      <c r="E1274" s="95"/>
      <c r="F1274" s="95"/>
      <c r="G1274" s="257"/>
    </row>
    <row r="1275" spans="1:7" ht="15">
      <c r="A1275" s="126"/>
      <c r="B1275" s="256"/>
      <c r="C1275" s="95"/>
      <c r="D1275" s="95"/>
      <c r="E1275" s="95"/>
      <c r="F1275" s="95"/>
      <c r="G1275" s="257"/>
    </row>
    <row r="1276" spans="1:7" ht="15">
      <c r="A1276" s="126"/>
      <c r="B1276" s="256"/>
      <c r="C1276" s="95"/>
      <c r="D1276" s="95"/>
      <c r="E1276" s="95"/>
      <c r="F1276" s="95"/>
      <c r="G1276" s="257"/>
    </row>
    <row r="1277" spans="1:7" ht="15">
      <c r="A1277" s="126"/>
      <c r="B1277" s="256"/>
      <c r="C1277" s="95"/>
      <c r="D1277" s="95"/>
      <c r="E1277" s="95"/>
      <c r="F1277" s="95"/>
      <c r="G1277" s="257"/>
    </row>
    <row r="1278" spans="1:7" ht="15">
      <c r="A1278" s="126"/>
      <c r="B1278" s="256"/>
      <c r="C1278" s="95"/>
      <c r="D1278" s="95"/>
      <c r="E1278" s="95"/>
      <c r="F1278" s="95"/>
      <c r="G1278" s="257"/>
    </row>
    <row r="1279" spans="1:7" ht="15">
      <c r="A1279" s="126"/>
      <c r="B1279" s="256"/>
      <c r="C1279" s="95"/>
      <c r="D1279" s="95"/>
      <c r="E1279" s="95"/>
      <c r="F1279" s="95"/>
      <c r="G1279" s="257"/>
    </row>
    <row r="1280" spans="1:7" ht="15">
      <c r="A1280" s="126"/>
      <c r="B1280" s="256"/>
      <c r="C1280" s="95"/>
      <c r="D1280" s="95"/>
      <c r="E1280" s="95"/>
      <c r="F1280" s="95"/>
      <c r="G1280" s="257"/>
    </row>
    <row r="1281" spans="1:7" ht="15">
      <c r="A1281" s="126"/>
      <c r="B1281" s="256"/>
      <c r="C1281" s="95"/>
      <c r="D1281" s="95"/>
      <c r="E1281" s="95"/>
      <c r="F1281" s="95"/>
      <c r="G1281" s="257"/>
    </row>
    <row r="1282" spans="1:7" ht="15">
      <c r="A1282" s="126"/>
      <c r="B1282" s="256"/>
      <c r="C1282" s="95"/>
      <c r="D1282" s="95"/>
      <c r="E1282" s="95"/>
      <c r="F1282" s="95"/>
      <c r="G1282" s="257"/>
    </row>
    <row r="1283" spans="1:7" ht="15">
      <c r="A1283" s="126"/>
      <c r="B1283" s="256"/>
      <c r="C1283" s="95"/>
      <c r="D1283" s="95"/>
      <c r="E1283" s="95"/>
      <c r="F1283" s="95"/>
      <c r="G1283" s="257"/>
    </row>
    <row r="1284" spans="1:7" ht="15">
      <c r="A1284" s="126"/>
      <c r="B1284" s="256"/>
      <c r="C1284" s="95"/>
      <c r="D1284" s="95"/>
      <c r="E1284" s="95"/>
      <c r="F1284" s="95"/>
      <c r="G1284" s="257"/>
    </row>
    <row r="1285" spans="1:7" ht="15">
      <c r="A1285" s="126"/>
      <c r="B1285" s="256"/>
      <c r="C1285" s="95"/>
      <c r="D1285" s="95"/>
      <c r="E1285" s="95"/>
      <c r="F1285" s="95"/>
      <c r="G1285" s="257"/>
    </row>
    <row r="1286" spans="1:7" ht="15">
      <c r="A1286" s="126"/>
      <c r="B1286" s="256"/>
      <c r="C1286" s="95"/>
      <c r="D1286" s="95"/>
      <c r="E1286" s="95"/>
      <c r="F1286" s="95"/>
      <c r="G1286" s="257"/>
    </row>
    <row r="1287" spans="1:7" ht="15">
      <c r="A1287" s="126"/>
      <c r="B1287" s="256"/>
      <c r="C1287" s="95"/>
      <c r="D1287" s="95"/>
      <c r="E1287" s="95"/>
      <c r="F1287" s="95"/>
      <c r="G1287" s="257"/>
    </row>
    <row r="1288" spans="1:7" ht="15">
      <c r="A1288" s="126"/>
      <c r="B1288" s="256"/>
      <c r="C1288" s="95"/>
      <c r="D1288" s="95"/>
      <c r="E1288" s="95"/>
      <c r="F1288" s="95"/>
      <c r="G1288" s="257"/>
    </row>
    <row r="1289" spans="1:7" ht="15">
      <c r="A1289" s="126"/>
      <c r="B1289" s="256"/>
      <c r="C1289" s="95"/>
      <c r="D1289" s="95"/>
      <c r="E1289" s="95"/>
      <c r="F1289" s="95"/>
      <c r="G1289" s="257"/>
    </row>
    <row r="1290" spans="1:7" ht="15">
      <c r="A1290" s="126"/>
      <c r="B1290" s="256"/>
      <c r="C1290" s="95"/>
      <c r="D1290" s="95"/>
      <c r="E1290" s="95"/>
      <c r="F1290" s="95"/>
      <c r="G1290" s="257"/>
    </row>
    <row r="1291" spans="1:7" ht="15">
      <c r="A1291" s="126"/>
      <c r="B1291" s="256"/>
      <c r="C1291" s="95"/>
      <c r="D1291" s="95"/>
      <c r="E1291" s="95"/>
      <c r="F1291" s="95"/>
      <c r="G1291" s="257"/>
    </row>
    <row r="1292" spans="1:7" ht="15">
      <c r="A1292" s="126"/>
      <c r="B1292" s="256"/>
      <c r="C1292" s="95"/>
      <c r="D1292" s="95"/>
      <c r="E1292" s="95"/>
      <c r="F1292" s="95"/>
      <c r="G1292" s="257"/>
    </row>
    <row r="1293" spans="1:7" ht="15">
      <c r="A1293" s="126"/>
      <c r="B1293" s="256"/>
      <c r="C1293" s="95"/>
      <c r="D1293" s="95"/>
      <c r="E1293" s="95"/>
      <c r="F1293" s="95"/>
      <c r="G1293" s="257"/>
    </row>
    <row r="1294" spans="1:7" ht="15">
      <c r="A1294" s="126"/>
      <c r="B1294" s="256"/>
      <c r="C1294" s="95"/>
      <c r="D1294" s="95"/>
      <c r="E1294" s="95"/>
      <c r="F1294" s="95"/>
      <c r="G1294" s="257"/>
    </row>
    <row r="1295" spans="1:7" ht="15">
      <c r="A1295" s="126"/>
      <c r="B1295" s="256"/>
      <c r="C1295" s="95"/>
      <c r="D1295" s="95"/>
      <c r="E1295" s="95"/>
      <c r="F1295" s="95"/>
      <c r="G1295" s="257"/>
    </row>
    <row r="1296" spans="1:7" ht="15">
      <c r="A1296" s="126"/>
      <c r="B1296" s="256"/>
      <c r="C1296" s="95"/>
      <c r="D1296" s="95"/>
      <c r="E1296" s="95"/>
      <c r="F1296" s="95"/>
      <c r="G1296" s="257"/>
    </row>
    <row r="1297" spans="1:7" ht="15">
      <c r="A1297" s="126"/>
      <c r="B1297" s="256"/>
      <c r="C1297" s="95"/>
      <c r="D1297" s="95"/>
      <c r="E1297" s="95"/>
      <c r="F1297" s="95"/>
      <c r="G1297" s="257"/>
    </row>
    <row r="1298" spans="1:7" ht="15">
      <c r="A1298" s="126"/>
      <c r="B1298" s="256"/>
      <c r="C1298" s="95"/>
      <c r="D1298" s="95"/>
      <c r="E1298" s="95"/>
      <c r="F1298" s="95"/>
      <c r="G1298" s="257"/>
    </row>
    <row r="1299" spans="1:7" ht="15">
      <c r="A1299" s="126"/>
      <c r="B1299" s="256"/>
      <c r="C1299" s="95"/>
      <c r="D1299" s="95"/>
      <c r="E1299" s="95"/>
      <c r="F1299" s="95"/>
      <c r="G1299" s="257"/>
    </row>
    <row r="1300" spans="1:7" ht="15">
      <c r="A1300" s="126"/>
      <c r="B1300" s="256"/>
      <c r="C1300" s="95"/>
      <c r="D1300" s="95"/>
      <c r="E1300" s="95"/>
      <c r="F1300" s="95"/>
      <c r="G1300" s="257"/>
    </row>
    <row r="1301" spans="1:7" ht="15">
      <c r="A1301" s="126"/>
      <c r="B1301" s="256"/>
      <c r="C1301" s="95"/>
      <c r="D1301" s="95"/>
      <c r="E1301" s="95"/>
      <c r="F1301" s="95"/>
      <c r="G1301" s="257"/>
    </row>
    <row r="1302" spans="1:7" ht="15">
      <c r="A1302" s="126"/>
      <c r="B1302" s="256"/>
      <c r="C1302" s="95"/>
      <c r="D1302" s="95"/>
      <c r="E1302" s="95"/>
      <c r="F1302" s="95"/>
      <c r="G1302" s="257"/>
    </row>
    <row r="1303" spans="1:7" ht="15">
      <c r="A1303" s="126"/>
      <c r="B1303" s="256"/>
      <c r="C1303" s="95"/>
      <c r="D1303" s="95"/>
      <c r="E1303" s="95"/>
      <c r="F1303" s="95"/>
      <c r="G1303" s="257"/>
    </row>
    <row r="1304" spans="1:7" ht="15">
      <c r="A1304" s="126"/>
      <c r="B1304" s="256"/>
      <c r="C1304" s="95"/>
      <c r="D1304" s="95"/>
      <c r="E1304" s="95"/>
      <c r="F1304" s="95"/>
      <c r="G1304" s="257"/>
    </row>
    <row r="1305" spans="1:7" ht="15">
      <c r="A1305" s="126"/>
      <c r="B1305" s="256"/>
      <c r="C1305" s="95"/>
      <c r="D1305" s="95"/>
      <c r="E1305" s="95"/>
      <c r="F1305" s="95"/>
      <c r="G1305" s="257"/>
    </row>
    <row r="1306" spans="1:7" ht="15">
      <c r="A1306" s="126"/>
      <c r="B1306" s="256"/>
      <c r="C1306" s="95"/>
      <c r="D1306" s="95"/>
      <c r="E1306" s="95"/>
      <c r="F1306" s="95"/>
      <c r="G1306" s="257"/>
    </row>
    <row r="1307" spans="1:7" ht="15">
      <c r="A1307" s="126"/>
      <c r="B1307" s="256"/>
      <c r="C1307" s="95"/>
      <c r="D1307" s="95"/>
      <c r="E1307" s="95"/>
      <c r="F1307" s="95"/>
      <c r="G1307" s="257"/>
    </row>
    <row r="1308" spans="1:7" ht="15">
      <c r="A1308" s="126"/>
      <c r="B1308" s="256"/>
      <c r="C1308" s="95"/>
      <c r="D1308" s="95"/>
      <c r="E1308" s="95"/>
      <c r="F1308" s="95"/>
      <c r="G1308" s="257"/>
    </row>
    <row r="1309" spans="1:7" ht="15">
      <c r="A1309" s="126"/>
      <c r="B1309" s="256"/>
      <c r="C1309" s="95"/>
      <c r="D1309" s="95"/>
      <c r="E1309" s="95"/>
      <c r="F1309" s="95"/>
      <c r="G1309" s="257"/>
    </row>
    <row r="1310" spans="1:7" ht="15">
      <c r="A1310" s="126"/>
      <c r="B1310" s="256"/>
      <c r="C1310" s="95"/>
      <c r="D1310" s="95"/>
      <c r="E1310" s="95"/>
      <c r="F1310" s="95"/>
      <c r="G1310" s="257"/>
    </row>
    <row r="1311" spans="1:7" ht="15">
      <c r="A1311" s="126"/>
      <c r="B1311" s="256"/>
      <c r="C1311" s="95"/>
      <c r="D1311" s="95"/>
      <c r="E1311" s="95"/>
      <c r="F1311" s="95"/>
      <c r="G1311" s="257"/>
    </row>
    <row r="1312" spans="1:7" ht="15">
      <c r="A1312" s="126"/>
      <c r="B1312" s="256"/>
      <c r="C1312" s="95"/>
      <c r="D1312" s="95"/>
      <c r="E1312" s="95"/>
      <c r="F1312" s="95"/>
      <c r="G1312" s="257"/>
    </row>
    <row r="1313" spans="1:7" ht="15">
      <c r="A1313" s="126"/>
      <c r="B1313" s="256"/>
      <c r="C1313" s="95"/>
      <c r="D1313" s="95"/>
      <c r="E1313" s="95"/>
      <c r="F1313" s="95"/>
      <c r="G1313" s="257"/>
    </row>
    <row r="1314" spans="1:7" ht="15">
      <c r="A1314" s="126"/>
      <c r="B1314" s="256"/>
      <c r="C1314" s="95"/>
      <c r="D1314" s="95"/>
      <c r="E1314" s="95"/>
      <c r="F1314" s="95"/>
      <c r="G1314" s="257"/>
    </row>
    <row r="1315" spans="1:7" ht="15">
      <c r="A1315" s="126"/>
      <c r="B1315" s="256"/>
      <c r="C1315" s="95"/>
      <c r="D1315" s="95"/>
      <c r="E1315" s="95"/>
      <c r="F1315" s="95"/>
      <c r="G1315" s="257"/>
    </row>
    <row r="1316" spans="1:7" ht="15">
      <c r="A1316" s="126"/>
      <c r="B1316" s="256"/>
      <c r="C1316" s="95"/>
      <c r="D1316" s="95"/>
      <c r="E1316" s="95"/>
      <c r="F1316" s="95"/>
      <c r="G1316" s="257"/>
    </row>
    <row r="1317" spans="1:7" ht="15">
      <c r="A1317" s="126"/>
      <c r="B1317" s="256"/>
      <c r="C1317" s="95"/>
      <c r="D1317" s="95"/>
      <c r="E1317" s="95"/>
      <c r="F1317" s="95"/>
      <c r="G1317" s="257"/>
    </row>
    <row r="1318" spans="1:7" ht="15">
      <c r="A1318" s="126"/>
      <c r="B1318" s="256"/>
      <c r="C1318" s="95"/>
      <c r="D1318" s="95"/>
      <c r="E1318" s="95"/>
      <c r="F1318" s="95"/>
      <c r="G1318" s="257"/>
    </row>
    <row r="1319" spans="1:7" ht="15">
      <c r="A1319" s="126"/>
      <c r="B1319" s="256"/>
      <c r="C1319" s="95"/>
      <c r="D1319" s="95"/>
      <c r="E1319" s="95"/>
      <c r="F1319" s="95"/>
      <c r="G1319" s="257"/>
    </row>
    <row r="1320" spans="1:7" ht="15">
      <c r="A1320" s="126"/>
      <c r="B1320" s="256"/>
      <c r="C1320" s="95"/>
      <c r="D1320" s="95"/>
      <c r="E1320" s="95"/>
      <c r="F1320" s="95"/>
      <c r="G1320" s="257"/>
    </row>
    <row r="1321" spans="1:7" ht="15">
      <c r="A1321" s="126"/>
      <c r="B1321" s="256"/>
      <c r="C1321" s="95"/>
      <c r="D1321" s="95"/>
      <c r="E1321" s="95"/>
      <c r="F1321" s="95"/>
      <c r="G1321" s="257"/>
    </row>
    <row r="1322" spans="1:7" ht="15">
      <c r="A1322" s="126"/>
      <c r="B1322" s="256"/>
      <c r="C1322" s="95"/>
      <c r="D1322" s="95"/>
      <c r="E1322" s="95"/>
      <c r="F1322" s="95"/>
      <c r="G1322" s="257"/>
    </row>
    <row r="1323" spans="1:7" ht="15">
      <c r="A1323" s="126"/>
      <c r="B1323" s="256"/>
      <c r="C1323" s="95"/>
      <c r="D1323" s="95"/>
      <c r="E1323" s="95"/>
      <c r="F1323" s="95"/>
      <c r="G1323" s="257"/>
    </row>
    <row r="1324" spans="1:7" ht="15">
      <c r="A1324" s="126"/>
      <c r="B1324" s="256"/>
      <c r="C1324" s="95"/>
      <c r="D1324" s="95"/>
      <c r="E1324" s="95"/>
      <c r="F1324" s="95"/>
      <c r="G1324" s="257"/>
    </row>
    <row r="1325" spans="1:7" ht="15">
      <c r="A1325" s="126"/>
      <c r="B1325" s="256"/>
      <c r="C1325" s="95"/>
      <c r="D1325" s="95"/>
      <c r="E1325" s="95"/>
      <c r="F1325" s="95"/>
      <c r="G1325" s="257"/>
    </row>
    <row r="1326" spans="1:7" ht="15">
      <c r="A1326" s="126"/>
      <c r="B1326" s="256"/>
      <c r="C1326" s="95"/>
      <c r="D1326" s="95"/>
      <c r="E1326" s="95"/>
      <c r="F1326" s="95"/>
      <c r="G1326" s="257"/>
    </row>
    <row r="1327" spans="1:7" ht="15">
      <c r="A1327" s="126"/>
      <c r="B1327" s="256"/>
      <c r="C1327" s="95"/>
      <c r="D1327" s="95"/>
      <c r="E1327" s="95"/>
      <c r="F1327" s="95"/>
      <c r="G1327" s="257"/>
    </row>
    <row r="1328" spans="1:7" ht="15">
      <c r="A1328" s="126"/>
      <c r="B1328" s="256"/>
      <c r="C1328" s="95"/>
      <c r="D1328" s="95"/>
      <c r="E1328" s="95"/>
      <c r="F1328" s="95"/>
      <c r="G1328" s="257"/>
    </row>
    <row r="1329" spans="1:7" ht="15">
      <c r="A1329" s="126"/>
      <c r="B1329" s="256"/>
      <c r="C1329" s="95"/>
      <c r="D1329" s="95"/>
      <c r="E1329" s="95"/>
      <c r="F1329" s="95"/>
      <c r="G1329" s="257"/>
    </row>
    <row r="1330" spans="1:7" ht="15">
      <c r="A1330" s="126"/>
      <c r="B1330" s="256"/>
      <c r="C1330" s="95"/>
      <c r="D1330" s="95"/>
      <c r="E1330" s="95"/>
      <c r="F1330" s="95"/>
      <c r="G1330" s="257"/>
    </row>
    <row r="1331" spans="1:7" ht="15">
      <c r="A1331" s="126"/>
      <c r="B1331" s="256"/>
      <c r="C1331" s="95"/>
      <c r="D1331" s="95"/>
      <c r="E1331" s="95"/>
      <c r="F1331" s="95"/>
      <c r="G1331" s="257"/>
    </row>
    <row r="1332" spans="1:7" ht="15">
      <c r="A1332" s="126"/>
      <c r="B1332" s="256"/>
      <c r="C1332" s="95"/>
      <c r="D1332" s="95"/>
      <c r="E1332" s="95"/>
      <c r="F1332" s="95"/>
      <c r="G1332" s="257"/>
    </row>
    <row r="1333" spans="1:7" ht="15">
      <c r="A1333" s="126"/>
      <c r="B1333" s="256"/>
      <c r="C1333" s="95"/>
      <c r="D1333" s="95"/>
      <c r="E1333" s="95"/>
      <c r="F1333" s="95"/>
      <c r="G1333" s="257"/>
    </row>
    <row r="1334" spans="1:7" ht="15">
      <c r="A1334" s="126"/>
      <c r="B1334" s="256"/>
      <c r="C1334" s="95"/>
      <c r="D1334" s="95"/>
      <c r="E1334" s="95"/>
      <c r="F1334" s="95"/>
      <c r="G1334" s="257"/>
    </row>
    <row r="1335" spans="1:7" ht="15">
      <c r="A1335" s="126"/>
      <c r="B1335" s="256"/>
      <c r="C1335" s="95"/>
      <c r="D1335" s="95"/>
      <c r="E1335" s="95"/>
      <c r="F1335" s="95"/>
      <c r="G1335" s="257"/>
    </row>
    <row r="1336" spans="1:7" ht="15">
      <c r="A1336" s="126"/>
      <c r="B1336" s="256"/>
      <c r="C1336" s="95"/>
      <c r="D1336" s="95"/>
      <c r="E1336" s="95"/>
      <c r="F1336" s="95"/>
      <c r="G1336" s="257"/>
    </row>
    <row r="1337" spans="1:7" ht="15">
      <c r="A1337" s="126"/>
      <c r="B1337" s="256"/>
      <c r="C1337" s="95"/>
      <c r="D1337" s="95"/>
      <c r="E1337" s="95"/>
      <c r="F1337" s="95"/>
      <c r="G1337" s="257"/>
    </row>
    <row r="1338" spans="1:7" ht="15">
      <c r="A1338" s="126"/>
      <c r="B1338" s="256"/>
      <c r="C1338" s="95"/>
      <c r="D1338" s="95"/>
      <c r="E1338" s="95"/>
      <c r="F1338" s="95"/>
      <c r="G1338" s="257"/>
    </row>
    <row r="1339" spans="1:7" ht="15">
      <c r="A1339" s="126"/>
      <c r="B1339" s="256"/>
      <c r="C1339" s="95"/>
      <c r="D1339" s="95"/>
      <c r="E1339" s="95"/>
      <c r="F1339" s="95"/>
      <c r="G1339" s="257"/>
    </row>
    <row r="1340" spans="1:7" ht="15">
      <c r="A1340" s="126"/>
      <c r="B1340" s="256"/>
      <c r="C1340" s="95"/>
      <c r="D1340" s="95"/>
      <c r="E1340" s="95"/>
      <c r="F1340" s="95"/>
      <c r="G1340" s="257"/>
    </row>
    <row r="1341" spans="1:7" ht="15">
      <c r="A1341" s="126"/>
      <c r="B1341" s="256"/>
      <c r="C1341" s="95"/>
      <c r="D1341" s="95"/>
      <c r="E1341" s="95"/>
      <c r="F1341" s="95"/>
      <c r="G1341" s="257"/>
    </row>
    <row r="1342" spans="1:7" ht="15">
      <c r="A1342" s="126"/>
      <c r="B1342" s="256"/>
      <c r="C1342" s="95"/>
      <c r="D1342" s="95"/>
      <c r="E1342" s="95"/>
      <c r="F1342" s="95"/>
      <c r="G1342" s="257"/>
    </row>
    <row r="1343" spans="1:7" ht="15">
      <c r="A1343" s="126"/>
      <c r="B1343" s="256"/>
      <c r="C1343" s="95"/>
      <c r="D1343" s="95"/>
      <c r="E1343" s="95"/>
      <c r="F1343" s="95"/>
      <c r="G1343" s="257"/>
    </row>
    <row r="1344" spans="1:7" ht="15">
      <c r="A1344" s="126"/>
      <c r="B1344" s="256"/>
      <c r="C1344" s="95"/>
      <c r="D1344" s="95"/>
      <c r="E1344" s="95"/>
      <c r="F1344" s="95"/>
      <c r="G1344" s="257"/>
    </row>
    <row r="1345" spans="1:7" ht="15">
      <c r="A1345" s="126"/>
      <c r="B1345" s="256"/>
      <c r="C1345" s="95"/>
      <c r="D1345" s="95"/>
      <c r="E1345" s="95"/>
      <c r="F1345" s="95"/>
      <c r="G1345" s="257"/>
    </row>
    <row r="1346" spans="1:7" ht="15">
      <c r="A1346" s="126"/>
      <c r="B1346" s="256"/>
      <c r="C1346" s="95"/>
      <c r="D1346" s="95"/>
      <c r="E1346" s="95"/>
      <c r="F1346" s="95"/>
      <c r="G1346" s="257"/>
    </row>
    <row r="1347" spans="1:7" ht="15">
      <c r="A1347" s="126"/>
      <c r="B1347" s="256"/>
      <c r="C1347" s="95"/>
      <c r="D1347" s="95"/>
      <c r="E1347" s="95"/>
      <c r="F1347" s="95"/>
      <c r="G1347" s="257"/>
    </row>
    <row r="1348" spans="1:7" ht="15">
      <c r="A1348" s="126"/>
      <c r="B1348" s="256"/>
      <c r="C1348" s="95"/>
      <c r="D1348" s="95"/>
      <c r="E1348" s="95"/>
      <c r="F1348" s="95"/>
      <c r="G1348" s="257"/>
    </row>
    <row r="1349" spans="1:7" ht="15">
      <c r="A1349" s="126"/>
      <c r="B1349" s="256"/>
      <c r="C1349" s="95"/>
      <c r="D1349" s="95"/>
      <c r="E1349" s="95"/>
      <c r="F1349" s="95"/>
      <c r="G1349" s="257"/>
    </row>
    <row r="1350" spans="1:7" ht="15">
      <c r="A1350" s="126"/>
      <c r="B1350" s="256"/>
      <c r="C1350" s="95"/>
      <c r="D1350" s="95"/>
      <c r="E1350" s="95"/>
      <c r="F1350" s="95"/>
      <c r="G1350" s="257"/>
    </row>
    <row r="1351" spans="1:7" ht="15">
      <c r="A1351" s="126"/>
      <c r="B1351" s="256"/>
      <c r="C1351" s="95"/>
      <c r="D1351" s="95"/>
      <c r="E1351" s="95"/>
      <c r="F1351" s="95"/>
      <c r="G1351" s="257"/>
    </row>
    <row r="1352" spans="1:7" ht="15">
      <c r="A1352" s="126"/>
      <c r="B1352" s="256"/>
      <c r="C1352" s="95"/>
      <c r="D1352" s="95"/>
      <c r="E1352" s="95"/>
      <c r="F1352" s="95"/>
      <c r="G1352" s="257"/>
    </row>
    <row r="1353" spans="1:7" ht="15">
      <c r="A1353" s="126"/>
      <c r="B1353" s="256"/>
      <c r="C1353" s="95"/>
      <c r="D1353" s="95"/>
      <c r="E1353" s="95"/>
      <c r="F1353" s="95"/>
      <c r="G1353" s="257"/>
    </row>
    <row r="1354" spans="1:7" ht="15">
      <c r="A1354" s="126"/>
      <c r="B1354" s="256"/>
      <c r="C1354" s="95"/>
      <c r="D1354" s="95"/>
      <c r="E1354" s="95"/>
      <c r="F1354" s="95"/>
      <c r="G1354" s="257"/>
    </row>
    <row r="1355" spans="1:7" ht="15">
      <c r="A1355" s="126"/>
      <c r="B1355" s="256"/>
      <c r="C1355" s="95"/>
      <c r="D1355" s="95"/>
      <c r="E1355" s="95"/>
      <c r="F1355" s="95"/>
      <c r="G1355" s="257"/>
    </row>
    <row r="1356" spans="1:7" ht="15">
      <c r="A1356" s="126"/>
      <c r="B1356" s="256"/>
      <c r="C1356" s="95"/>
      <c r="D1356" s="95"/>
      <c r="E1356" s="95"/>
      <c r="F1356" s="95"/>
      <c r="G1356" s="257"/>
    </row>
    <row r="1357" spans="1:7" ht="15">
      <c r="A1357" s="126"/>
      <c r="B1357" s="256"/>
      <c r="C1357" s="95"/>
      <c r="D1357" s="95"/>
      <c r="E1357" s="95"/>
      <c r="F1357" s="95"/>
      <c r="G1357" s="257"/>
    </row>
    <row r="1358" spans="1:7" ht="15">
      <c r="A1358" s="126"/>
      <c r="B1358" s="256"/>
      <c r="C1358" s="95"/>
      <c r="D1358" s="95"/>
      <c r="E1358" s="95"/>
      <c r="F1358" s="95"/>
      <c r="G1358" s="257"/>
    </row>
    <row r="1359" spans="1:7" ht="15">
      <c r="A1359" s="126"/>
      <c r="B1359" s="256"/>
      <c r="C1359" s="95"/>
      <c r="D1359" s="95"/>
      <c r="E1359" s="95"/>
      <c r="F1359" s="95"/>
      <c r="G1359" s="257"/>
    </row>
    <row r="1360" spans="1:7" ht="15">
      <c r="A1360" s="126"/>
      <c r="B1360" s="256"/>
      <c r="C1360" s="95"/>
      <c r="D1360" s="95"/>
      <c r="E1360" s="95"/>
      <c r="F1360" s="95"/>
      <c r="G1360" s="257"/>
    </row>
    <row r="1361" spans="1:7" ht="15">
      <c r="A1361" s="126"/>
      <c r="B1361" s="256"/>
      <c r="C1361" s="95"/>
      <c r="D1361" s="95"/>
      <c r="E1361" s="95"/>
      <c r="F1361" s="95"/>
      <c r="G1361" s="257"/>
    </row>
    <row r="1362" spans="1:7" ht="15">
      <c r="A1362" s="126"/>
      <c r="B1362" s="256"/>
      <c r="C1362" s="95"/>
      <c r="D1362" s="95"/>
      <c r="E1362" s="95"/>
      <c r="F1362" s="95"/>
      <c r="G1362" s="257"/>
    </row>
    <row r="1363" spans="1:7" ht="15">
      <c r="A1363" s="126"/>
      <c r="B1363" s="256"/>
      <c r="C1363" s="95"/>
      <c r="D1363" s="95"/>
      <c r="E1363" s="95"/>
      <c r="F1363" s="95"/>
      <c r="G1363" s="257"/>
    </row>
    <row r="1364" spans="1:7" ht="15">
      <c r="A1364" s="126"/>
      <c r="B1364" s="256"/>
      <c r="C1364" s="95"/>
      <c r="D1364" s="95"/>
      <c r="E1364" s="95"/>
      <c r="F1364" s="95"/>
      <c r="G1364" s="257"/>
    </row>
    <row r="1365" spans="1:7" ht="15">
      <c r="A1365" s="126"/>
      <c r="B1365" s="256"/>
      <c r="C1365" s="95"/>
      <c r="D1365" s="95"/>
      <c r="E1365" s="95"/>
      <c r="F1365" s="95"/>
      <c r="G1365" s="257"/>
    </row>
    <row r="1366" spans="1:7" ht="15">
      <c r="A1366" s="126"/>
      <c r="B1366" s="256"/>
      <c r="C1366" s="95"/>
      <c r="D1366" s="95"/>
      <c r="E1366" s="95"/>
      <c r="F1366" s="95"/>
      <c r="G1366" s="257"/>
    </row>
    <row r="1367" spans="1:7" ht="15">
      <c r="A1367" s="126"/>
      <c r="B1367" s="256"/>
      <c r="C1367" s="95"/>
      <c r="D1367" s="95"/>
      <c r="E1367" s="95"/>
      <c r="F1367" s="95"/>
      <c r="G1367" s="257"/>
    </row>
    <row r="1368" spans="1:7" ht="15">
      <c r="A1368" s="126"/>
      <c r="B1368" s="256"/>
      <c r="C1368" s="95"/>
      <c r="D1368" s="95"/>
      <c r="E1368" s="95"/>
      <c r="F1368" s="95"/>
      <c r="G1368" s="257"/>
    </row>
    <row r="1369" spans="1:7" ht="15">
      <c r="A1369" s="126"/>
      <c r="B1369" s="256"/>
      <c r="C1369" s="95"/>
      <c r="D1369" s="95"/>
      <c r="E1369" s="95"/>
      <c r="F1369" s="95"/>
      <c r="G1369" s="257"/>
    </row>
    <row r="1370" spans="1:7" ht="15">
      <c r="A1370" s="126"/>
      <c r="B1370" s="256"/>
      <c r="C1370" s="95"/>
      <c r="D1370" s="95"/>
      <c r="E1370" s="95"/>
      <c r="F1370" s="95"/>
      <c r="G1370" s="257"/>
    </row>
    <row r="1371" spans="1:7" ht="15">
      <c r="A1371" s="126"/>
      <c r="B1371" s="256"/>
      <c r="C1371" s="95"/>
      <c r="D1371" s="95"/>
      <c r="E1371" s="95"/>
      <c r="F1371" s="95"/>
      <c r="G1371" s="257"/>
    </row>
    <row r="1372" spans="1:7" ht="15">
      <c r="A1372" s="126"/>
      <c r="B1372" s="256"/>
      <c r="C1372" s="95"/>
      <c r="D1372" s="95"/>
      <c r="E1372" s="95"/>
      <c r="F1372" s="95"/>
      <c r="G1372" s="257"/>
    </row>
    <row r="1373" spans="1:7" ht="15">
      <c r="A1373" s="126"/>
      <c r="B1373" s="256"/>
      <c r="C1373" s="95"/>
      <c r="D1373" s="95"/>
      <c r="E1373" s="95"/>
      <c r="F1373" s="95"/>
      <c r="G1373" s="257"/>
    </row>
    <row r="1374" spans="1:7" ht="15">
      <c r="A1374" s="126"/>
      <c r="B1374" s="256"/>
      <c r="C1374" s="95"/>
      <c r="D1374" s="95"/>
      <c r="E1374" s="95"/>
      <c r="F1374" s="95"/>
      <c r="G1374" s="257"/>
    </row>
    <row r="1375" spans="1:7" ht="15">
      <c r="A1375" s="126"/>
      <c r="B1375" s="256"/>
      <c r="C1375" s="95"/>
      <c r="D1375" s="95"/>
      <c r="E1375" s="95"/>
      <c r="F1375" s="95"/>
      <c r="G1375" s="257"/>
    </row>
    <row r="1376" spans="1:7" ht="15">
      <c r="A1376" s="126"/>
      <c r="B1376" s="256"/>
      <c r="C1376" s="95"/>
      <c r="D1376" s="95"/>
      <c r="E1376" s="95"/>
      <c r="F1376" s="95"/>
      <c r="G1376" s="257"/>
    </row>
    <row r="1377" spans="1:7" ht="15">
      <c r="A1377" s="126"/>
      <c r="B1377" s="256"/>
      <c r="C1377" s="95"/>
      <c r="D1377" s="95"/>
      <c r="E1377" s="95"/>
      <c r="F1377" s="95"/>
      <c r="G1377" s="257"/>
    </row>
    <row r="1378" spans="1:7" ht="15">
      <c r="A1378" s="126"/>
      <c r="B1378" s="256"/>
      <c r="C1378" s="95"/>
      <c r="D1378" s="95"/>
      <c r="E1378" s="95"/>
      <c r="F1378" s="95"/>
      <c r="G1378" s="257"/>
    </row>
    <row r="1379" spans="1:7" ht="15">
      <c r="A1379" s="126"/>
      <c r="B1379" s="256"/>
      <c r="C1379" s="95"/>
      <c r="D1379" s="95"/>
      <c r="E1379" s="95"/>
      <c r="F1379" s="95"/>
      <c r="G1379" s="257"/>
    </row>
    <row r="1380" spans="1:7" ht="15">
      <c r="A1380" s="126"/>
      <c r="B1380" s="256"/>
      <c r="C1380" s="95"/>
      <c r="D1380" s="95"/>
      <c r="E1380" s="95"/>
      <c r="F1380" s="95"/>
      <c r="G1380" s="257"/>
    </row>
    <row r="1381" spans="1:7" ht="15">
      <c r="A1381" s="126"/>
      <c r="B1381" s="256"/>
      <c r="C1381" s="95"/>
      <c r="D1381" s="95"/>
      <c r="E1381" s="95"/>
      <c r="F1381" s="95"/>
      <c r="G1381" s="257"/>
    </row>
    <row r="1382" spans="1:7" ht="15">
      <c r="A1382" s="126"/>
      <c r="B1382" s="256"/>
      <c r="C1382" s="95"/>
      <c r="D1382" s="95"/>
      <c r="E1382" s="95"/>
      <c r="F1382" s="95"/>
      <c r="G1382" s="257"/>
    </row>
    <row r="1383" spans="1:7" ht="15">
      <c r="A1383" s="126"/>
      <c r="B1383" s="256"/>
      <c r="C1383" s="95"/>
      <c r="D1383" s="95"/>
      <c r="E1383" s="95"/>
      <c r="F1383" s="95"/>
      <c r="G1383" s="257"/>
    </row>
    <row r="1384" spans="1:7" ht="15">
      <c r="A1384" s="126"/>
      <c r="B1384" s="256"/>
      <c r="C1384" s="95"/>
      <c r="D1384" s="95"/>
      <c r="E1384" s="95"/>
      <c r="F1384" s="95"/>
      <c r="G1384" s="257"/>
    </row>
    <row r="1385" spans="1:7" ht="15">
      <c r="A1385" s="126"/>
      <c r="B1385" s="256"/>
      <c r="C1385" s="95"/>
      <c r="D1385" s="95"/>
      <c r="E1385" s="95"/>
      <c r="F1385" s="95"/>
      <c r="G1385" s="257"/>
    </row>
    <row r="1386" spans="1:7" ht="15">
      <c r="A1386" s="126"/>
      <c r="B1386" s="256"/>
      <c r="C1386" s="95"/>
      <c r="D1386" s="95"/>
      <c r="E1386" s="95"/>
      <c r="F1386" s="95"/>
      <c r="G1386" s="257"/>
    </row>
    <row r="1387" spans="1:7" ht="15">
      <c r="A1387" s="126"/>
      <c r="B1387" s="256"/>
      <c r="C1387" s="95"/>
      <c r="D1387" s="95"/>
      <c r="E1387" s="95"/>
      <c r="F1387" s="95"/>
      <c r="G1387" s="257"/>
    </row>
    <row r="1388" spans="1:7" ht="15">
      <c r="A1388" s="126"/>
      <c r="B1388" s="256"/>
      <c r="C1388" s="95"/>
      <c r="D1388" s="95"/>
      <c r="E1388" s="95"/>
      <c r="F1388" s="95"/>
      <c r="G1388" s="257"/>
    </row>
    <row r="1389" spans="1:7" ht="15">
      <c r="A1389" s="126"/>
      <c r="B1389" s="256"/>
      <c r="C1389" s="95"/>
      <c r="D1389" s="95"/>
      <c r="E1389" s="95"/>
      <c r="F1389" s="95"/>
      <c r="G1389" s="257"/>
    </row>
    <row r="1390" spans="1:7" ht="15">
      <c r="A1390" s="126"/>
      <c r="B1390" s="256"/>
      <c r="C1390" s="95"/>
      <c r="D1390" s="95"/>
      <c r="E1390" s="95"/>
      <c r="F1390" s="95"/>
      <c r="G1390" s="257"/>
    </row>
    <row r="1391" spans="1:7" ht="15">
      <c r="A1391" s="126"/>
      <c r="B1391" s="256"/>
      <c r="C1391" s="95"/>
      <c r="D1391" s="95"/>
      <c r="E1391" s="95"/>
      <c r="F1391" s="95"/>
      <c r="G1391" s="257"/>
    </row>
    <row r="1392" spans="1:7" ht="15">
      <c r="A1392" s="126"/>
      <c r="B1392" s="256"/>
      <c r="C1392" s="95"/>
      <c r="D1392" s="95"/>
      <c r="E1392" s="95"/>
      <c r="F1392" s="95"/>
      <c r="G1392" s="257"/>
    </row>
    <row r="1393" spans="1:7" ht="15">
      <c r="A1393" s="126"/>
      <c r="B1393" s="256"/>
      <c r="C1393" s="95"/>
      <c r="D1393" s="95"/>
      <c r="E1393" s="95"/>
      <c r="F1393" s="95"/>
      <c r="G1393" s="257"/>
    </row>
    <row r="1394" spans="1:7" ht="15">
      <c r="A1394" s="126"/>
      <c r="B1394" s="256"/>
      <c r="C1394" s="95"/>
      <c r="D1394" s="95"/>
      <c r="E1394" s="95"/>
      <c r="F1394" s="95"/>
      <c r="G1394" s="257"/>
    </row>
    <row r="1395" spans="1:7" ht="15">
      <c r="A1395" s="126"/>
      <c r="B1395" s="256"/>
      <c r="C1395" s="95"/>
      <c r="D1395" s="95"/>
      <c r="E1395" s="95"/>
      <c r="F1395" s="95"/>
      <c r="G1395" s="257"/>
    </row>
    <row r="1396" spans="1:7" ht="15">
      <c r="A1396" s="126"/>
      <c r="B1396" s="256"/>
      <c r="C1396" s="95"/>
      <c r="D1396" s="95"/>
      <c r="E1396" s="95"/>
      <c r="F1396" s="95"/>
      <c r="G1396" s="257"/>
    </row>
    <row r="1397" spans="1:7" ht="15">
      <c r="A1397" s="126"/>
      <c r="B1397" s="256"/>
      <c r="C1397" s="95"/>
      <c r="D1397" s="95"/>
      <c r="E1397" s="95"/>
      <c r="F1397" s="95"/>
      <c r="G1397" s="257"/>
    </row>
    <row r="1398" spans="1:7" ht="15">
      <c r="A1398" s="126"/>
      <c r="B1398" s="256"/>
      <c r="C1398" s="95"/>
      <c r="D1398" s="95"/>
      <c r="E1398" s="95"/>
      <c r="F1398" s="95"/>
      <c r="G1398" s="257"/>
    </row>
    <row r="1399" spans="1:7" ht="15">
      <c r="A1399" s="126"/>
      <c r="B1399" s="256"/>
      <c r="C1399" s="95"/>
      <c r="D1399" s="95"/>
      <c r="E1399" s="95"/>
      <c r="F1399" s="95"/>
      <c r="G1399" s="257"/>
    </row>
    <row r="1400" spans="1:7" ht="15">
      <c r="A1400" s="126"/>
      <c r="B1400" s="256"/>
      <c r="C1400" s="95"/>
      <c r="D1400" s="95"/>
      <c r="E1400" s="95"/>
      <c r="F1400" s="95"/>
      <c r="G1400" s="257"/>
    </row>
    <row r="1401" spans="1:7" ht="15">
      <c r="A1401" s="126"/>
      <c r="B1401" s="256"/>
      <c r="C1401" s="95"/>
      <c r="D1401" s="95"/>
      <c r="E1401" s="95"/>
      <c r="F1401" s="95"/>
      <c r="G1401" s="257"/>
    </row>
    <row r="1402" spans="1:7" ht="15">
      <c r="A1402" s="126"/>
      <c r="B1402" s="256"/>
      <c r="C1402" s="95"/>
      <c r="D1402" s="95"/>
      <c r="E1402" s="95"/>
      <c r="F1402" s="95"/>
      <c r="G1402" s="257"/>
    </row>
    <row r="1403" spans="1:7" ht="15">
      <c r="A1403" s="126"/>
      <c r="B1403" s="256"/>
      <c r="C1403" s="95"/>
      <c r="D1403" s="95"/>
      <c r="E1403" s="95"/>
      <c r="F1403" s="95"/>
      <c r="G1403" s="257"/>
    </row>
    <row r="1404" spans="1:7" ht="15">
      <c r="A1404" s="126"/>
      <c r="B1404" s="256"/>
      <c r="C1404" s="95"/>
      <c r="D1404" s="95"/>
      <c r="E1404" s="95"/>
      <c r="F1404" s="95"/>
      <c r="G1404" s="257"/>
    </row>
    <row r="1405" spans="1:7" ht="15">
      <c r="A1405" s="126"/>
      <c r="B1405" s="256"/>
      <c r="C1405" s="95"/>
      <c r="D1405" s="95"/>
      <c r="E1405" s="95"/>
      <c r="F1405" s="95"/>
      <c r="G1405" s="257"/>
    </row>
    <row r="1406" spans="1:7" ht="15">
      <c r="A1406" s="126"/>
      <c r="B1406" s="256"/>
      <c r="C1406" s="95"/>
      <c r="D1406" s="95"/>
      <c r="E1406" s="95"/>
      <c r="F1406" s="95"/>
      <c r="G1406" s="257"/>
    </row>
    <row r="1407" spans="1:7" ht="15">
      <c r="A1407" s="126"/>
      <c r="B1407" s="256"/>
      <c r="C1407" s="95"/>
      <c r="D1407" s="95"/>
      <c r="E1407" s="95"/>
      <c r="F1407" s="95"/>
      <c r="G1407" s="257"/>
    </row>
    <row r="1408" spans="1:7" ht="15">
      <c r="A1408" s="126"/>
      <c r="B1408" s="256"/>
      <c r="C1408" s="95"/>
      <c r="D1408" s="95"/>
      <c r="E1408" s="95"/>
      <c r="F1408" s="95"/>
      <c r="G1408" s="257"/>
    </row>
    <row r="1409" spans="1:7" ht="15">
      <c r="A1409" s="126"/>
      <c r="B1409" s="256"/>
      <c r="C1409" s="95"/>
      <c r="D1409" s="95"/>
      <c r="E1409" s="95"/>
      <c r="F1409" s="95"/>
      <c r="G1409" s="257"/>
    </row>
    <row r="1410" spans="1:7" ht="15">
      <c r="A1410" s="126"/>
      <c r="B1410" s="256"/>
      <c r="C1410" s="95"/>
      <c r="D1410" s="95"/>
      <c r="E1410" s="95"/>
      <c r="F1410" s="95"/>
      <c r="G1410" s="257"/>
    </row>
    <row r="1411" spans="1:7" ht="15">
      <c r="A1411" s="126"/>
      <c r="B1411" s="256"/>
      <c r="C1411" s="95"/>
      <c r="D1411" s="95"/>
      <c r="E1411" s="95"/>
      <c r="F1411" s="95"/>
      <c r="G1411" s="257"/>
    </row>
    <row r="1412" spans="1:7" ht="15">
      <c r="A1412" s="126"/>
      <c r="B1412" s="256"/>
      <c r="C1412" s="95"/>
      <c r="D1412" s="95"/>
      <c r="E1412" s="95"/>
      <c r="F1412" s="95"/>
      <c r="G1412" s="257"/>
    </row>
    <row r="1413" spans="1:7" ht="15">
      <c r="A1413" s="126"/>
      <c r="B1413" s="256"/>
      <c r="C1413" s="95"/>
      <c r="D1413" s="95"/>
      <c r="E1413" s="95"/>
      <c r="F1413" s="95"/>
      <c r="G1413" s="257"/>
    </row>
    <row r="1414" spans="1:7" ht="15">
      <c r="A1414" s="126"/>
      <c r="B1414" s="256"/>
      <c r="C1414" s="95"/>
      <c r="D1414" s="95"/>
      <c r="E1414" s="95"/>
      <c r="F1414" s="95"/>
      <c r="G1414" s="257"/>
    </row>
    <row r="1415" spans="1:7" ht="15">
      <c r="A1415" s="126"/>
      <c r="B1415" s="256"/>
      <c r="C1415" s="95"/>
      <c r="D1415" s="95"/>
      <c r="E1415" s="95"/>
      <c r="F1415" s="95"/>
      <c r="G1415" s="257"/>
    </row>
    <row r="1416" spans="1:7" ht="15">
      <c r="A1416" s="126"/>
      <c r="B1416" s="256"/>
      <c r="C1416" s="95"/>
      <c r="D1416" s="95"/>
      <c r="E1416" s="95"/>
      <c r="F1416" s="95"/>
      <c r="G1416" s="257"/>
    </row>
    <row r="1417" spans="1:7" ht="15">
      <c r="A1417" s="126"/>
      <c r="B1417" s="256"/>
      <c r="C1417" s="95"/>
      <c r="D1417" s="95"/>
      <c r="E1417" s="95"/>
      <c r="F1417" s="95"/>
      <c r="G1417" s="257"/>
    </row>
    <row r="1418" spans="1:7" ht="15">
      <c r="A1418" s="126"/>
      <c r="B1418" s="256"/>
      <c r="C1418" s="95"/>
      <c r="D1418" s="95"/>
      <c r="E1418" s="95"/>
      <c r="F1418" s="95"/>
      <c r="G1418" s="257"/>
    </row>
    <row r="1419" spans="1:7" ht="15">
      <c r="A1419" s="126"/>
      <c r="B1419" s="256"/>
      <c r="C1419" s="95"/>
      <c r="D1419" s="95"/>
      <c r="E1419" s="95"/>
      <c r="F1419" s="95"/>
      <c r="G1419" s="257"/>
    </row>
    <row r="1420" spans="1:7" ht="15">
      <c r="A1420" s="126"/>
      <c r="B1420" s="256"/>
      <c r="C1420" s="95"/>
      <c r="D1420" s="95"/>
      <c r="E1420" s="95"/>
      <c r="F1420" s="95"/>
      <c r="G1420" s="257"/>
    </row>
    <row r="1421" spans="1:7" ht="15">
      <c r="A1421" s="126"/>
      <c r="B1421" s="256"/>
      <c r="C1421" s="95"/>
      <c r="D1421" s="95"/>
      <c r="E1421" s="95"/>
      <c r="F1421" s="95"/>
      <c r="G1421" s="257"/>
    </row>
    <row r="1422" spans="1:7" ht="15">
      <c r="A1422" s="126"/>
      <c r="B1422" s="256"/>
      <c r="C1422" s="95"/>
      <c r="D1422" s="95"/>
      <c r="E1422" s="95"/>
      <c r="F1422" s="95"/>
      <c r="G1422" s="257"/>
    </row>
    <row r="1423" spans="1:7" ht="15">
      <c r="A1423" s="126"/>
      <c r="B1423" s="256"/>
      <c r="C1423" s="95"/>
      <c r="D1423" s="95"/>
      <c r="E1423" s="95"/>
      <c r="F1423" s="95"/>
      <c r="G1423" s="257"/>
    </row>
    <row r="1424" spans="1:7" ht="15">
      <c r="A1424" s="126"/>
      <c r="B1424" s="256"/>
      <c r="C1424" s="95"/>
      <c r="D1424" s="95"/>
      <c r="E1424" s="95"/>
      <c r="F1424" s="95"/>
      <c r="G1424" s="257"/>
    </row>
    <row r="1425" spans="1:7" ht="15">
      <c r="A1425" s="126"/>
      <c r="B1425" s="256"/>
      <c r="C1425" s="95"/>
      <c r="D1425" s="95"/>
      <c r="E1425" s="95"/>
      <c r="F1425" s="95"/>
      <c r="G1425" s="257"/>
    </row>
    <row r="1426" spans="1:7" ht="15">
      <c r="A1426" s="126"/>
      <c r="B1426" s="256"/>
      <c r="C1426" s="95"/>
      <c r="D1426" s="95"/>
      <c r="E1426" s="95"/>
      <c r="F1426" s="95"/>
      <c r="G1426" s="257"/>
    </row>
    <row r="1427" spans="1:7" ht="15">
      <c r="A1427" s="126"/>
      <c r="B1427" s="256"/>
      <c r="C1427" s="95"/>
      <c r="D1427" s="95"/>
      <c r="E1427" s="95"/>
      <c r="F1427" s="95"/>
      <c r="G1427" s="257"/>
    </row>
    <row r="1428" spans="1:7" ht="15">
      <c r="A1428" s="126"/>
      <c r="B1428" s="256"/>
      <c r="C1428" s="95"/>
      <c r="D1428" s="95"/>
      <c r="E1428" s="95"/>
      <c r="F1428" s="95"/>
      <c r="G1428" s="257"/>
    </row>
    <row r="1429" spans="1:7" ht="15">
      <c r="A1429" s="126"/>
      <c r="B1429" s="256"/>
      <c r="C1429" s="95"/>
      <c r="D1429" s="95"/>
      <c r="E1429" s="95"/>
      <c r="F1429" s="95"/>
      <c r="G1429" s="257"/>
    </row>
    <row r="1430" spans="1:7" ht="15">
      <c r="A1430" s="126"/>
      <c r="B1430" s="256"/>
      <c r="C1430" s="95"/>
      <c r="D1430" s="95"/>
      <c r="E1430" s="95"/>
      <c r="F1430" s="95"/>
      <c r="G1430" s="257"/>
    </row>
    <row r="1431" spans="1:7" ht="15">
      <c r="A1431" s="126"/>
      <c r="B1431" s="256"/>
      <c r="C1431" s="95"/>
      <c r="D1431" s="95"/>
      <c r="E1431" s="95"/>
      <c r="F1431" s="95"/>
      <c r="G1431" s="257"/>
    </row>
    <row r="1432" spans="1:7" ht="15">
      <c r="A1432" s="126"/>
      <c r="B1432" s="256"/>
      <c r="C1432" s="95"/>
      <c r="D1432" s="95"/>
      <c r="E1432" s="95"/>
      <c r="F1432" s="95"/>
      <c r="G1432" s="257"/>
    </row>
    <row r="1433" spans="1:7" ht="15">
      <c r="A1433" s="126"/>
      <c r="B1433" s="256"/>
      <c r="C1433" s="95"/>
      <c r="D1433" s="95"/>
      <c r="E1433" s="95"/>
      <c r="F1433" s="95"/>
      <c r="G1433" s="257"/>
    </row>
    <row r="1434" spans="1:7" ht="15">
      <c r="A1434" s="126"/>
      <c r="B1434" s="256"/>
      <c r="C1434" s="95"/>
      <c r="D1434" s="95"/>
      <c r="E1434" s="95"/>
      <c r="F1434" s="95"/>
      <c r="G1434" s="257"/>
    </row>
    <row r="1435" spans="1:7" ht="15">
      <c r="A1435" s="126"/>
      <c r="B1435" s="256"/>
      <c r="C1435" s="95"/>
      <c r="D1435" s="95"/>
      <c r="E1435" s="95"/>
      <c r="F1435" s="95"/>
      <c r="G1435" s="257"/>
    </row>
    <row r="1436" spans="1:7" ht="15">
      <c r="A1436" s="126"/>
      <c r="B1436" s="256"/>
      <c r="C1436" s="95"/>
      <c r="D1436" s="95"/>
      <c r="E1436" s="95"/>
      <c r="F1436" s="95"/>
      <c r="G1436" s="257"/>
    </row>
    <row r="1437" spans="1:7" ht="15">
      <c r="A1437" s="126"/>
      <c r="B1437" s="256"/>
      <c r="C1437" s="95"/>
      <c r="D1437" s="95"/>
      <c r="E1437" s="95"/>
      <c r="F1437" s="95"/>
      <c r="G1437" s="257"/>
    </row>
    <row r="1438" spans="1:7" ht="15">
      <c r="A1438" s="126"/>
      <c r="B1438" s="256"/>
      <c r="C1438" s="95"/>
      <c r="D1438" s="95"/>
      <c r="E1438" s="95"/>
      <c r="F1438" s="95"/>
      <c r="G1438" s="257"/>
    </row>
    <row r="1439" spans="1:7" ht="15">
      <c r="A1439" s="126"/>
      <c r="B1439" s="256"/>
      <c r="C1439" s="95"/>
      <c r="D1439" s="95"/>
      <c r="E1439" s="95"/>
      <c r="F1439" s="95"/>
      <c r="G1439" s="257"/>
    </row>
    <row r="1440" spans="1:7" ht="15">
      <c r="A1440" s="126"/>
      <c r="B1440" s="256"/>
      <c r="C1440" s="95"/>
      <c r="D1440" s="95"/>
      <c r="E1440" s="95"/>
      <c r="F1440" s="95"/>
      <c r="G1440" s="257"/>
    </row>
    <row r="1441" spans="1:7" ht="15">
      <c r="A1441" s="126"/>
      <c r="B1441" s="256"/>
      <c r="C1441" s="95"/>
      <c r="D1441" s="95"/>
      <c r="E1441" s="95"/>
      <c r="F1441" s="95"/>
      <c r="G1441" s="257"/>
    </row>
    <row r="1442" spans="1:7" ht="15">
      <c r="A1442" s="126"/>
      <c r="B1442" s="256"/>
      <c r="C1442" s="95"/>
      <c r="D1442" s="95"/>
      <c r="E1442" s="95"/>
      <c r="F1442" s="95"/>
      <c r="G1442" s="257"/>
    </row>
    <row r="1443" spans="1:7" ht="15">
      <c r="A1443" s="126"/>
      <c r="B1443" s="256"/>
      <c r="C1443" s="95"/>
      <c r="D1443" s="95"/>
      <c r="E1443" s="95"/>
      <c r="F1443" s="95"/>
      <c r="G1443" s="257"/>
    </row>
    <row r="1444" spans="1:7" ht="15">
      <c r="A1444" s="126"/>
      <c r="B1444" s="256"/>
      <c r="C1444" s="95"/>
      <c r="D1444" s="95"/>
      <c r="E1444" s="95"/>
      <c r="F1444" s="95"/>
      <c r="G1444" s="257"/>
    </row>
    <row r="1445" spans="1:7" ht="15">
      <c r="A1445" s="126"/>
      <c r="B1445" s="256"/>
      <c r="C1445" s="95"/>
      <c r="D1445" s="95"/>
      <c r="E1445" s="95"/>
      <c r="F1445" s="95"/>
      <c r="G1445" s="257"/>
    </row>
    <row r="1446" spans="1:7" ht="15">
      <c r="A1446" s="126"/>
      <c r="B1446" s="256"/>
      <c r="C1446" s="95"/>
      <c r="D1446" s="95"/>
      <c r="E1446" s="95"/>
      <c r="F1446" s="95"/>
      <c r="G1446" s="257"/>
    </row>
    <row r="1447" spans="1:7" ht="15">
      <c r="A1447" s="126"/>
      <c r="B1447" s="256"/>
      <c r="C1447" s="95"/>
      <c r="D1447" s="95"/>
      <c r="E1447" s="95"/>
      <c r="F1447" s="95"/>
      <c r="G1447" s="257"/>
    </row>
    <row r="1448" spans="1:7" ht="15">
      <c r="A1448" s="126"/>
      <c r="B1448" s="256"/>
      <c r="C1448" s="95"/>
      <c r="D1448" s="95"/>
      <c r="E1448" s="95"/>
      <c r="F1448" s="95"/>
      <c r="G1448" s="257"/>
    </row>
    <row r="1449" spans="1:7" ht="15">
      <c r="A1449" s="126"/>
      <c r="B1449" s="256"/>
      <c r="C1449" s="95"/>
      <c r="D1449" s="95"/>
      <c r="E1449" s="95"/>
      <c r="F1449" s="95"/>
      <c r="G1449" s="257"/>
    </row>
    <row r="1450" spans="1:7" ht="15">
      <c r="A1450" s="126"/>
      <c r="B1450" s="256"/>
      <c r="C1450" s="95"/>
      <c r="D1450" s="95"/>
      <c r="E1450" s="95"/>
      <c r="F1450" s="95"/>
      <c r="G1450" s="257"/>
    </row>
    <row r="1451" spans="1:7" ht="15">
      <c r="A1451" s="126"/>
      <c r="B1451" s="256"/>
      <c r="C1451" s="95"/>
      <c r="D1451" s="95"/>
      <c r="E1451" s="95"/>
      <c r="F1451" s="95"/>
      <c r="G1451" s="257"/>
    </row>
    <row r="1452" spans="1:7" ht="15">
      <c r="A1452" s="126"/>
      <c r="B1452" s="256"/>
      <c r="C1452" s="95"/>
      <c r="D1452" s="95"/>
      <c r="E1452" s="95"/>
      <c r="F1452" s="95"/>
      <c r="G1452" s="257"/>
    </row>
    <row r="1453" spans="1:7" ht="15">
      <c r="A1453" s="126"/>
      <c r="B1453" s="256"/>
      <c r="C1453" s="95"/>
      <c r="D1453" s="95"/>
      <c r="E1453" s="95"/>
      <c r="F1453" s="95"/>
      <c r="G1453" s="257"/>
    </row>
    <row r="1454" spans="1:7" ht="15">
      <c r="A1454" s="126"/>
      <c r="B1454" s="256"/>
      <c r="C1454" s="95"/>
      <c r="D1454" s="95"/>
      <c r="E1454" s="95"/>
      <c r="F1454" s="95"/>
      <c r="G1454" s="257"/>
    </row>
    <row r="1455" spans="1:7" ht="15">
      <c r="A1455" s="126"/>
      <c r="B1455" s="256"/>
      <c r="C1455" s="95"/>
      <c r="D1455" s="95"/>
      <c r="E1455" s="95"/>
      <c r="F1455" s="95"/>
      <c r="G1455" s="257"/>
    </row>
    <row r="1456" spans="1:7" ht="15">
      <c r="A1456" s="126"/>
      <c r="B1456" s="256"/>
      <c r="C1456" s="95"/>
      <c r="D1456" s="95"/>
      <c r="E1456" s="95"/>
      <c r="F1456" s="95"/>
      <c r="G1456" s="257"/>
    </row>
    <row r="1457" spans="1:7" ht="15">
      <c r="A1457" s="126"/>
      <c r="B1457" s="256"/>
      <c r="C1457" s="95"/>
      <c r="D1457" s="95"/>
      <c r="E1457" s="95"/>
      <c r="F1457" s="95"/>
      <c r="G1457" s="257"/>
    </row>
    <row r="1458" spans="1:7" ht="15">
      <c r="A1458" s="126"/>
      <c r="B1458" s="256"/>
      <c r="C1458" s="95"/>
      <c r="D1458" s="95"/>
      <c r="E1458" s="95"/>
      <c r="F1458" s="95"/>
      <c r="G1458" s="257"/>
    </row>
    <row r="1459" spans="1:7" ht="15">
      <c r="A1459" s="126"/>
      <c r="B1459" s="256"/>
      <c r="C1459" s="95"/>
      <c r="D1459" s="95"/>
      <c r="E1459" s="95"/>
      <c r="F1459" s="95"/>
      <c r="G1459" s="257"/>
    </row>
    <row r="1460" spans="1:7" ht="15">
      <c r="A1460" s="126"/>
      <c r="B1460" s="256"/>
      <c r="C1460" s="95"/>
      <c r="D1460" s="95"/>
      <c r="E1460" s="95"/>
      <c r="F1460" s="95"/>
      <c r="G1460" s="257"/>
    </row>
    <row r="1461" spans="1:7" ht="15">
      <c r="A1461" s="126"/>
      <c r="B1461" s="256"/>
      <c r="C1461" s="95"/>
      <c r="D1461" s="95"/>
      <c r="E1461" s="95"/>
      <c r="F1461" s="95"/>
      <c r="G1461" s="257"/>
    </row>
    <row r="1462" spans="1:7" ht="15">
      <c r="A1462" s="126"/>
      <c r="B1462" s="256"/>
      <c r="C1462" s="95"/>
      <c r="D1462" s="95"/>
      <c r="E1462" s="95"/>
      <c r="F1462" s="95"/>
      <c r="G1462" s="257"/>
    </row>
    <row r="1463" spans="1:7" ht="15">
      <c r="A1463" s="126"/>
      <c r="B1463" s="256"/>
      <c r="C1463" s="95"/>
      <c r="D1463" s="95"/>
      <c r="E1463" s="95"/>
      <c r="F1463" s="95"/>
      <c r="G1463" s="257"/>
    </row>
    <row r="1464" spans="1:7" ht="15">
      <c r="A1464" s="126"/>
      <c r="B1464" s="256"/>
      <c r="C1464" s="95"/>
      <c r="D1464" s="95"/>
      <c r="E1464" s="95"/>
      <c r="F1464" s="95"/>
      <c r="G1464" s="257"/>
    </row>
    <row r="1465" spans="1:7" ht="15">
      <c r="A1465" s="126"/>
      <c r="B1465" s="256"/>
      <c r="C1465" s="95"/>
      <c r="D1465" s="95"/>
      <c r="E1465" s="95"/>
      <c r="F1465" s="95"/>
      <c r="G1465" s="257"/>
    </row>
    <row r="1466" spans="1:7" ht="15">
      <c r="A1466" s="126"/>
      <c r="B1466" s="256"/>
      <c r="C1466" s="95"/>
      <c r="D1466" s="95"/>
      <c r="E1466" s="95"/>
      <c r="F1466" s="95"/>
      <c r="G1466" s="257"/>
    </row>
    <row r="1467" spans="1:7" ht="15">
      <c r="A1467" s="126"/>
      <c r="B1467" s="256"/>
      <c r="C1467" s="95"/>
      <c r="D1467" s="95"/>
      <c r="E1467" s="95"/>
      <c r="F1467" s="95"/>
      <c r="G1467" s="257"/>
    </row>
    <row r="1468" spans="1:7" ht="15">
      <c r="A1468" s="126"/>
      <c r="B1468" s="256"/>
      <c r="C1468" s="95"/>
      <c r="D1468" s="95"/>
      <c r="E1468" s="95"/>
      <c r="F1468" s="95"/>
      <c r="G1468" s="257"/>
    </row>
    <row r="1469" spans="1:7" ht="15">
      <c r="A1469" s="126"/>
      <c r="B1469" s="256"/>
      <c r="C1469" s="95"/>
      <c r="D1469" s="95"/>
      <c r="E1469" s="95"/>
      <c r="F1469" s="95"/>
      <c r="G1469" s="257"/>
    </row>
    <row r="1470" spans="1:7" ht="15">
      <c r="A1470" s="126"/>
      <c r="B1470" s="256"/>
      <c r="C1470" s="95"/>
      <c r="D1470" s="95"/>
      <c r="E1470" s="95"/>
      <c r="F1470" s="95"/>
      <c r="G1470" s="257"/>
    </row>
    <row r="1471" spans="1:7" ht="15">
      <c r="A1471" s="126"/>
      <c r="B1471" s="256"/>
      <c r="C1471" s="95"/>
      <c r="D1471" s="95"/>
      <c r="E1471" s="95"/>
      <c r="F1471" s="95"/>
      <c r="G1471" s="257"/>
    </row>
    <row r="1472" spans="1:7" ht="15">
      <c r="A1472" s="126"/>
      <c r="B1472" s="256"/>
      <c r="C1472" s="95"/>
      <c r="D1472" s="95"/>
      <c r="E1472" s="95"/>
      <c r="F1472" s="95"/>
      <c r="G1472" s="257"/>
    </row>
    <row r="1473" spans="1:7" ht="15">
      <c r="A1473" s="126"/>
      <c r="B1473" s="256"/>
      <c r="C1473" s="95"/>
      <c r="D1473" s="95"/>
      <c r="E1473" s="95"/>
      <c r="F1473" s="95"/>
      <c r="G1473" s="257"/>
    </row>
    <row r="1474" spans="1:7" ht="15">
      <c r="A1474" s="126"/>
      <c r="B1474" s="256"/>
      <c r="C1474" s="95"/>
      <c r="D1474" s="95"/>
      <c r="E1474" s="95"/>
      <c r="F1474" s="95"/>
      <c r="G1474" s="257"/>
    </row>
    <row r="1475" spans="1:7" ht="15">
      <c r="A1475" s="126"/>
      <c r="B1475" s="256"/>
      <c r="C1475" s="95"/>
      <c r="D1475" s="95"/>
      <c r="E1475" s="95"/>
      <c r="F1475" s="95"/>
      <c r="G1475" s="257"/>
    </row>
    <row r="1476" spans="1:7" ht="15">
      <c r="A1476" s="126"/>
      <c r="B1476" s="256"/>
      <c r="C1476" s="95"/>
      <c r="D1476" s="95"/>
      <c r="E1476" s="95"/>
      <c r="F1476" s="95"/>
      <c r="G1476" s="257"/>
    </row>
    <row r="1477" spans="1:7" ht="15">
      <c r="A1477" s="126"/>
      <c r="B1477" s="256"/>
      <c r="C1477" s="95"/>
      <c r="D1477" s="95"/>
      <c r="E1477" s="95"/>
      <c r="F1477" s="95"/>
      <c r="G1477" s="257"/>
    </row>
    <row r="1478" spans="1:7" ht="15">
      <c r="A1478" s="126"/>
      <c r="B1478" s="256"/>
      <c r="C1478" s="95"/>
      <c r="D1478" s="95"/>
      <c r="E1478" s="95"/>
      <c r="F1478" s="95"/>
      <c r="G1478" s="257"/>
    </row>
    <row r="1479" spans="1:7" ht="15">
      <c r="A1479" s="126"/>
      <c r="B1479" s="256"/>
      <c r="C1479" s="95"/>
      <c r="D1479" s="95"/>
      <c r="E1479" s="95"/>
      <c r="F1479" s="95"/>
      <c r="G1479" s="257"/>
    </row>
    <row r="1480" spans="1:7" ht="15">
      <c r="A1480" s="126"/>
      <c r="B1480" s="256"/>
      <c r="C1480" s="95"/>
      <c r="D1480" s="95"/>
      <c r="E1480" s="95"/>
      <c r="F1480" s="95"/>
      <c r="G1480" s="257"/>
    </row>
    <row r="1481" spans="1:7" ht="15">
      <c r="A1481" s="126"/>
      <c r="B1481" s="256"/>
      <c r="C1481" s="95"/>
      <c r="D1481" s="95"/>
      <c r="E1481" s="95"/>
      <c r="F1481" s="95"/>
      <c r="G1481" s="257"/>
    </row>
    <row r="1482" spans="1:7" ht="15">
      <c r="A1482" s="126"/>
      <c r="B1482" s="256"/>
      <c r="C1482" s="95"/>
      <c r="D1482" s="95"/>
      <c r="E1482" s="95"/>
      <c r="F1482" s="95"/>
      <c r="G1482" s="257"/>
    </row>
    <row r="1483" spans="1:7" ht="15">
      <c r="A1483" s="126"/>
      <c r="B1483" s="256"/>
      <c r="C1483" s="95"/>
      <c r="D1483" s="95"/>
      <c r="E1483" s="95"/>
      <c r="F1483" s="95"/>
      <c r="G1483" s="257"/>
    </row>
    <row r="1484" spans="1:7" ht="15">
      <c r="A1484" s="126"/>
      <c r="B1484" s="256"/>
      <c r="C1484" s="95"/>
      <c r="D1484" s="95"/>
      <c r="E1484" s="95"/>
      <c r="F1484" s="95"/>
      <c r="G1484" s="257"/>
    </row>
    <row r="1485" spans="1:7" ht="15">
      <c r="A1485" s="126"/>
      <c r="B1485" s="256"/>
      <c r="C1485" s="95"/>
      <c r="D1485" s="95"/>
      <c r="E1485" s="95"/>
      <c r="F1485" s="95"/>
      <c r="G1485" s="257"/>
    </row>
    <row r="1486" spans="1:7" ht="15">
      <c r="A1486" s="126"/>
      <c r="B1486" s="256"/>
      <c r="C1486" s="95"/>
      <c r="D1486" s="95"/>
      <c r="E1486" s="95"/>
      <c r="F1486" s="95"/>
      <c r="G1486" s="257"/>
    </row>
    <row r="1487" spans="1:7" ht="15">
      <c r="A1487" s="126"/>
      <c r="B1487" s="256"/>
      <c r="C1487" s="95"/>
      <c r="D1487" s="95"/>
      <c r="E1487" s="95"/>
      <c r="F1487" s="95"/>
      <c r="G1487" s="257"/>
    </row>
    <row r="1488" spans="1:7" ht="15">
      <c r="A1488" s="126"/>
      <c r="B1488" s="256"/>
      <c r="C1488" s="95"/>
      <c r="D1488" s="95"/>
      <c r="E1488" s="95"/>
      <c r="F1488" s="95"/>
      <c r="G1488" s="257"/>
    </row>
    <row r="1489" spans="1:7" ht="15">
      <c r="A1489" s="126"/>
      <c r="B1489" s="256"/>
      <c r="C1489" s="95"/>
      <c r="D1489" s="95"/>
      <c r="E1489" s="95"/>
      <c r="F1489" s="95"/>
      <c r="G1489" s="257"/>
    </row>
    <row r="1490" spans="1:7" ht="15">
      <c r="A1490" s="126"/>
      <c r="B1490" s="256"/>
      <c r="C1490" s="95"/>
      <c r="D1490" s="95"/>
      <c r="E1490" s="95"/>
      <c r="F1490" s="95"/>
      <c r="G1490" s="257"/>
    </row>
    <row r="1491" spans="1:7" ht="15">
      <c r="A1491" s="126"/>
      <c r="B1491" s="256"/>
      <c r="C1491" s="95"/>
      <c r="D1491" s="95"/>
      <c r="E1491" s="95"/>
      <c r="F1491" s="95"/>
      <c r="G1491" s="257"/>
    </row>
    <row r="1492" spans="1:7" ht="15">
      <c r="A1492" s="126"/>
      <c r="B1492" s="256"/>
      <c r="C1492" s="95"/>
      <c r="D1492" s="95"/>
      <c r="E1492" s="95"/>
      <c r="F1492" s="95"/>
      <c r="G1492" s="257"/>
    </row>
    <row r="1493" spans="1:7" ht="15">
      <c r="A1493" s="126"/>
      <c r="B1493" s="256"/>
      <c r="C1493" s="95"/>
      <c r="D1493" s="95"/>
      <c r="E1493" s="95"/>
      <c r="F1493" s="95"/>
      <c r="G1493" s="257"/>
    </row>
    <row r="1494" spans="1:7" ht="15">
      <c r="A1494" s="126"/>
      <c r="B1494" s="256"/>
      <c r="C1494" s="95"/>
      <c r="D1494" s="95"/>
      <c r="E1494" s="95"/>
      <c r="F1494" s="95"/>
      <c r="G1494" s="257"/>
    </row>
    <row r="1495" spans="1:7" ht="15">
      <c r="A1495" s="126"/>
      <c r="B1495" s="256"/>
      <c r="C1495" s="95"/>
      <c r="D1495" s="95"/>
      <c r="E1495" s="95"/>
      <c r="F1495" s="95"/>
      <c r="G1495" s="257"/>
    </row>
    <row r="1496" spans="1:7" ht="15">
      <c r="A1496" s="126"/>
      <c r="B1496" s="256"/>
      <c r="C1496" s="95"/>
      <c r="D1496" s="95"/>
      <c r="E1496" s="95"/>
      <c r="F1496" s="95"/>
      <c r="G1496" s="257"/>
    </row>
    <row r="1497" spans="1:7" ht="15">
      <c r="A1497" s="126"/>
      <c r="B1497" s="256"/>
      <c r="C1497" s="95"/>
      <c r="D1497" s="95"/>
      <c r="E1497" s="95"/>
      <c r="F1497" s="95"/>
      <c r="G1497" s="257"/>
    </row>
    <row r="1498" spans="1:7" ht="15">
      <c r="A1498" s="126"/>
      <c r="B1498" s="256"/>
      <c r="C1498" s="95"/>
      <c r="D1498" s="95"/>
      <c r="E1498" s="95"/>
      <c r="F1498" s="95"/>
      <c r="G1498" s="257"/>
    </row>
    <row r="1499" spans="1:7" ht="15">
      <c r="A1499" s="126"/>
      <c r="B1499" s="256"/>
      <c r="C1499" s="95"/>
      <c r="D1499" s="95"/>
      <c r="E1499" s="95"/>
      <c r="F1499" s="95"/>
      <c r="G1499" s="257"/>
    </row>
    <row r="1500" spans="1:7" ht="15">
      <c r="A1500" s="126"/>
      <c r="B1500" s="256"/>
      <c r="C1500" s="95"/>
      <c r="D1500" s="95"/>
      <c r="E1500" s="95"/>
      <c r="F1500" s="95"/>
      <c r="G1500" s="257"/>
    </row>
    <row r="1501" spans="1:7" ht="15">
      <c r="A1501" s="126"/>
      <c r="B1501" s="256"/>
      <c r="C1501" s="95"/>
      <c r="D1501" s="95"/>
      <c r="E1501" s="95"/>
      <c r="F1501" s="95"/>
      <c r="G1501" s="257"/>
    </row>
    <row r="1502" spans="1:7" ht="15">
      <c r="A1502" s="126"/>
      <c r="B1502" s="256"/>
      <c r="C1502" s="95"/>
      <c r="D1502" s="95"/>
      <c r="E1502" s="95"/>
      <c r="F1502" s="95"/>
      <c r="G1502" s="257"/>
    </row>
    <row r="1503" spans="1:7" ht="15">
      <c r="A1503" s="126"/>
      <c r="B1503" s="256"/>
      <c r="C1503" s="95"/>
      <c r="D1503" s="95"/>
      <c r="E1503" s="95"/>
      <c r="F1503" s="95"/>
      <c r="G1503" s="257"/>
    </row>
    <row r="1504" spans="1:7" ht="15">
      <c r="A1504" s="126"/>
      <c r="B1504" s="256"/>
      <c r="C1504" s="95"/>
      <c r="D1504" s="95"/>
      <c r="E1504" s="95"/>
      <c r="F1504" s="95"/>
      <c r="G1504" s="257"/>
    </row>
    <row r="1505" spans="1:7" ht="15">
      <c r="A1505" s="126"/>
      <c r="B1505" s="256"/>
      <c r="C1505" s="95"/>
      <c r="D1505" s="95"/>
      <c r="E1505" s="95"/>
      <c r="F1505" s="95"/>
      <c r="G1505" s="257"/>
    </row>
    <row r="1506" spans="1:7" ht="15">
      <c r="A1506" s="126"/>
      <c r="B1506" s="256"/>
      <c r="C1506" s="95"/>
      <c r="D1506" s="95"/>
      <c r="E1506" s="95"/>
      <c r="F1506" s="95"/>
      <c r="G1506" s="257"/>
    </row>
    <row r="1507" spans="1:7" ht="15">
      <c r="A1507" s="126"/>
      <c r="B1507" s="256"/>
      <c r="C1507" s="95"/>
      <c r="D1507" s="95"/>
      <c r="E1507" s="95"/>
      <c r="F1507" s="95"/>
      <c r="G1507" s="257"/>
    </row>
    <row r="1508" spans="1:7" ht="15">
      <c r="A1508" s="126"/>
      <c r="B1508" s="256"/>
      <c r="C1508" s="95"/>
      <c r="D1508" s="95"/>
      <c r="E1508" s="95"/>
      <c r="F1508" s="95"/>
      <c r="G1508" s="257"/>
    </row>
    <row r="1509" spans="1:7" ht="15">
      <c r="A1509" s="126"/>
      <c r="B1509" s="256"/>
      <c r="C1509" s="95"/>
      <c r="D1509" s="95"/>
      <c r="E1509" s="95"/>
      <c r="F1509" s="95"/>
      <c r="G1509" s="257"/>
    </row>
    <row r="1510" spans="1:7" ht="15">
      <c r="A1510" s="126"/>
      <c r="B1510" s="256"/>
      <c r="C1510" s="95"/>
      <c r="D1510" s="95"/>
      <c r="E1510" s="95"/>
      <c r="F1510" s="95"/>
      <c r="G1510" s="257"/>
    </row>
    <row r="1511" spans="1:7" ht="15">
      <c r="A1511" s="126"/>
      <c r="B1511" s="256"/>
      <c r="C1511" s="95"/>
      <c r="D1511" s="95"/>
      <c r="E1511" s="95"/>
      <c r="F1511" s="95"/>
      <c r="G1511" s="257"/>
    </row>
    <row r="1512" spans="1:7" ht="15">
      <c r="A1512" s="126"/>
      <c r="B1512" s="256"/>
      <c r="C1512" s="95"/>
      <c r="D1512" s="95"/>
      <c r="E1512" s="95"/>
      <c r="F1512" s="95"/>
      <c r="G1512" s="257"/>
    </row>
    <row r="1513" spans="1:7" ht="15">
      <c r="A1513" s="126"/>
      <c r="B1513" s="256"/>
      <c r="C1513" s="95"/>
      <c r="D1513" s="95"/>
      <c r="E1513" s="95"/>
      <c r="F1513" s="95"/>
      <c r="G1513" s="257"/>
    </row>
    <row r="1514" spans="1:7" ht="15">
      <c r="A1514" s="126"/>
      <c r="B1514" s="256"/>
      <c r="C1514" s="95"/>
      <c r="D1514" s="95"/>
      <c r="E1514" s="95"/>
      <c r="F1514" s="95"/>
      <c r="G1514" s="257"/>
    </row>
    <row r="1515" spans="1:7" ht="15">
      <c r="A1515" s="126"/>
      <c r="B1515" s="256"/>
      <c r="C1515" s="95"/>
      <c r="D1515" s="95"/>
      <c r="E1515" s="95"/>
      <c r="F1515" s="95"/>
      <c r="G1515" s="257"/>
    </row>
    <row r="1516" spans="1:7" ht="15">
      <c r="A1516" s="126"/>
      <c r="B1516" s="256"/>
      <c r="C1516" s="95"/>
      <c r="D1516" s="95"/>
      <c r="E1516" s="95"/>
      <c r="F1516" s="95"/>
      <c r="G1516" s="257"/>
    </row>
    <row r="1517" spans="1:7" ht="15">
      <c r="A1517" s="126"/>
      <c r="B1517" s="256"/>
      <c r="C1517" s="95"/>
      <c r="D1517" s="95"/>
      <c r="E1517" s="95"/>
      <c r="F1517" s="95"/>
      <c r="G1517" s="257"/>
    </row>
    <row r="1518" spans="1:7" ht="15">
      <c r="A1518" s="126"/>
      <c r="B1518" s="256"/>
      <c r="C1518" s="95"/>
      <c r="D1518" s="95"/>
      <c r="E1518" s="95"/>
      <c r="F1518" s="95"/>
      <c r="G1518" s="257"/>
    </row>
    <row r="1519" spans="1:7" ht="15">
      <c r="A1519" s="126"/>
      <c r="B1519" s="256"/>
      <c r="C1519" s="95"/>
      <c r="D1519" s="95"/>
      <c r="E1519" s="95"/>
      <c r="F1519" s="95"/>
      <c r="G1519" s="257"/>
    </row>
    <row r="1520" spans="1:7" ht="15">
      <c r="A1520" s="126"/>
      <c r="B1520" s="256"/>
      <c r="C1520" s="95"/>
      <c r="D1520" s="95"/>
      <c r="E1520" s="95"/>
      <c r="F1520" s="95"/>
      <c r="G1520" s="257"/>
    </row>
    <row r="1521" spans="1:7" ht="15">
      <c r="A1521" s="126"/>
      <c r="B1521" s="256"/>
      <c r="C1521" s="95"/>
      <c r="D1521" s="95"/>
      <c r="E1521" s="95"/>
      <c r="F1521" s="95"/>
      <c r="G1521" s="257"/>
    </row>
    <row r="1522" spans="1:7" ht="15">
      <c r="A1522" s="126"/>
      <c r="B1522" s="256"/>
      <c r="C1522" s="95"/>
      <c r="D1522" s="95"/>
      <c r="E1522" s="95"/>
      <c r="F1522" s="95"/>
      <c r="G1522" s="257"/>
    </row>
    <row r="1523" spans="1:7" ht="15">
      <c r="A1523" s="126"/>
      <c r="B1523" s="256"/>
      <c r="C1523" s="95"/>
      <c r="D1523" s="95"/>
      <c r="E1523" s="95"/>
      <c r="F1523" s="95"/>
      <c r="G1523" s="257"/>
    </row>
    <row r="1524" spans="1:7" ht="15">
      <c r="A1524" s="126"/>
      <c r="B1524" s="256"/>
      <c r="C1524" s="95"/>
      <c r="D1524" s="95"/>
      <c r="E1524" s="95"/>
      <c r="F1524" s="95"/>
      <c r="G1524" s="257"/>
    </row>
    <row r="1525" spans="1:7" ht="15">
      <c r="A1525" s="126"/>
      <c r="B1525" s="256"/>
      <c r="C1525" s="95"/>
      <c r="D1525" s="95"/>
      <c r="E1525" s="95"/>
      <c r="F1525" s="95"/>
      <c r="G1525" s="257"/>
    </row>
    <row r="1526" spans="1:7" ht="15">
      <c r="A1526" s="126"/>
      <c r="B1526" s="256"/>
      <c r="C1526" s="95"/>
      <c r="D1526" s="95"/>
      <c r="E1526" s="95"/>
      <c r="F1526" s="95"/>
      <c r="G1526" s="257"/>
    </row>
    <row r="1527" spans="1:7" ht="15">
      <c r="A1527" s="126"/>
      <c r="B1527" s="256"/>
      <c r="C1527" s="95"/>
      <c r="D1527" s="95"/>
      <c r="E1527" s="95"/>
      <c r="F1527" s="95"/>
      <c r="G1527" s="257"/>
    </row>
    <row r="1528" spans="1:7" ht="15">
      <c r="A1528" s="126"/>
      <c r="B1528" s="256"/>
      <c r="C1528" s="95"/>
      <c r="D1528" s="95"/>
      <c r="E1528" s="95"/>
      <c r="F1528" s="95"/>
      <c r="G1528" s="257"/>
    </row>
    <row r="1529" spans="1:7" ht="15">
      <c r="A1529" s="126"/>
      <c r="B1529" s="256"/>
      <c r="C1529" s="95"/>
      <c r="D1529" s="95"/>
      <c r="E1529" s="95"/>
      <c r="F1529" s="95"/>
      <c r="G1529" s="257"/>
    </row>
    <row r="1530" spans="1:7" ht="15">
      <c r="A1530" s="126"/>
      <c r="B1530" s="256"/>
      <c r="C1530" s="95"/>
      <c r="D1530" s="95"/>
      <c r="E1530" s="95"/>
      <c r="F1530" s="95"/>
      <c r="G1530" s="257"/>
    </row>
    <row r="1531" spans="1:7" ht="15">
      <c r="A1531" s="126"/>
      <c r="B1531" s="256"/>
      <c r="C1531" s="95"/>
      <c r="D1531" s="95"/>
      <c r="E1531" s="95"/>
      <c r="F1531" s="95"/>
      <c r="G1531" s="257"/>
    </row>
    <row r="1532" spans="1:7" ht="15">
      <c r="A1532" s="126"/>
      <c r="B1532" s="256"/>
      <c r="C1532" s="95"/>
      <c r="D1532" s="95"/>
      <c r="E1532" s="95"/>
      <c r="F1532" s="95"/>
      <c r="G1532" s="257"/>
    </row>
    <row r="1533" spans="1:7" ht="15">
      <c r="A1533" s="126"/>
      <c r="B1533" s="256"/>
      <c r="C1533" s="95"/>
      <c r="D1533" s="95"/>
      <c r="E1533" s="95"/>
      <c r="F1533" s="95"/>
      <c r="G1533" s="257"/>
    </row>
    <row r="1534" spans="1:7" ht="15">
      <c r="A1534" s="126"/>
      <c r="B1534" s="256"/>
      <c r="C1534" s="95"/>
      <c r="D1534" s="95"/>
      <c r="E1534" s="95"/>
      <c r="F1534" s="95"/>
      <c r="G1534" s="257"/>
    </row>
    <row r="1535" spans="1:7" ht="15">
      <c r="A1535" s="126"/>
      <c r="B1535" s="256"/>
      <c r="C1535" s="95"/>
      <c r="D1535" s="95"/>
      <c r="E1535" s="95"/>
      <c r="F1535" s="95"/>
      <c r="G1535" s="257"/>
    </row>
    <row r="1536" spans="1:7" ht="15">
      <c r="A1536" s="126"/>
      <c r="B1536" s="256"/>
      <c r="C1536" s="95"/>
      <c r="D1536" s="95"/>
      <c r="E1536" s="95"/>
      <c r="F1536" s="95"/>
      <c r="G1536" s="257"/>
    </row>
    <row r="1537" spans="1:7" ht="15">
      <c r="A1537" s="126"/>
      <c r="B1537" s="256"/>
      <c r="C1537" s="95"/>
      <c r="D1537" s="95"/>
      <c r="E1537" s="95"/>
      <c r="F1537" s="95"/>
      <c r="G1537" s="257"/>
    </row>
    <row r="1538" spans="1:7" ht="15">
      <c r="A1538" s="126"/>
      <c r="B1538" s="256"/>
      <c r="C1538" s="95"/>
      <c r="D1538" s="95"/>
      <c r="E1538" s="95"/>
      <c r="F1538" s="95"/>
      <c r="G1538" s="257"/>
    </row>
    <row r="1539" spans="1:7" ht="15">
      <c r="A1539" s="126"/>
      <c r="B1539" s="256"/>
      <c r="C1539" s="95"/>
      <c r="D1539" s="95"/>
      <c r="E1539" s="95"/>
      <c r="F1539" s="95"/>
      <c r="G1539" s="257"/>
    </row>
    <row r="1540" spans="1:7" ht="15">
      <c r="A1540" s="126"/>
      <c r="B1540" s="256"/>
      <c r="C1540" s="95"/>
      <c r="D1540" s="95"/>
      <c r="E1540" s="95"/>
      <c r="F1540" s="95"/>
      <c r="G1540" s="257"/>
    </row>
    <row r="1541" spans="1:7" ht="15">
      <c r="A1541" s="126"/>
      <c r="B1541" s="256"/>
      <c r="C1541" s="95"/>
      <c r="D1541" s="95"/>
      <c r="E1541" s="95"/>
      <c r="F1541" s="95"/>
      <c r="G1541" s="257"/>
    </row>
    <row r="1542" spans="1:7" ht="15">
      <c r="A1542" s="126"/>
      <c r="B1542" s="256"/>
      <c r="C1542" s="95"/>
      <c r="D1542" s="95"/>
      <c r="E1542" s="95"/>
      <c r="F1542" s="95"/>
      <c r="G1542" s="257"/>
    </row>
    <row r="1543" spans="1:7" ht="15">
      <c r="A1543" s="126"/>
      <c r="B1543" s="256"/>
      <c r="C1543" s="95"/>
      <c r="D1543" s="95"/>
      <c r="E1543" s="95"/>
      <c r="F1543" s="95"/>
      <c r="G1543" s="257"/>
    </row>
    <row r="1544" spans="1:7" ht="15">
      <c r="A1544" s="126"/>
      <c r="B1544" s="256"/>
      <c r="C1544" s="95"/>
      <c r="D1544" s="95"/>
      <c r="E1544" s="95"/>
      <c r="F1544" s="95"/>
      <c r="G1544" s="257"/>
    </row>
    <row r="1545" spans="1:7" ht="15">
      <c r="A1545" s="126"/>
      <c r="B1545" s="256"/>
      <c r="C1545" s="95"/>
      <c r="D1545" s="95"/>
      <c r="E1545" s="95"/>
      <c r="F1545" s="95"/>
      <c r="G1545" s="257"/>
    </row>
    <row r="1546" spans="1:7" ht="15">
      <c r="A1546" s="126"/>
      <c r="B1546" s="256"/>
      <c r="C1546" s="95"/>
      <c r="D1546" s="95"/>
      <c r="E1546" s="95"/>
      <c r="F1546" s="95"/>
      <c r="G1546" s="257"/>
    </row>
    <row r="1547" spans="1:7" ht="15">
      <c r="A1547" s="126"/>
      <c r="B1547" s="256"/>
      <c r="C1547" s="95"/>
      <c r="D1547" s="95"/>
      <c r="E1547" s="95"/>
      <c r="F1547" s="95"/>
      <c r="G1547" s="257"/>
    </row>
    <row r="1548" spans="1:7" ht="15">
      <c r="A1548" s="126"/>
      <c r="B1548" s="256"/>
      <c r="C1548" s="95"/>
      <c r="D1548" s="95"/>
      <c r="E1548" s="95"/>
      <c r="F1548" s="95"/>
      <c r="G1548" s="257"/>
    </row>
    <row r="1549" spans="1:7" ht="15">
      <c r="A1549" s="126"/>
      <c r="B1549" s="256"/>
      <c r="C1549" s="95"/>
      <c r="D1549" s="95"/>
      <c r="E1549" s="95"/>
      <c r="F1549" s="95"/>
      <c r="G1549" s="257"/>
    </row>
    <row r="1550" spans="1:7" ht="15">
      <c r="A1550" s="126"/>
      <c r="B1550" s="256"/>
      <c r="C1550" s="95"/>
      <c r="D1550" s="95"/>
      <c r="E1550" s="95"/>
      <c r="F1550" s="95"/>
      <c r="G1550" s="257"/>
    </row>
    <row r="1551" spans="1:7" ht="15">
      <c r="A1551" s="126"/>
      <c r="B1551" s="256"/>
      <c r="C1551" s="95"/>
      <c r="D1551" s="95"/>
      <c r="E1551" s="95"/>
      <c r="F1551" s="95"/>
      <c r="G1551" s="257"/>
    </row>
    <row r="1552" spans="1:7" ht="15">
      <c r="A1552" s="126"/>
      <c r="B1552" s="256"/>
      <c r="C1552" s="95"/>
      <c r="D1552" s="95"/>
      <c r="E1552" s="95"/>
      <c r="F1552" s="95"/>
      <c r="G1552" s="257"/>
    </row>
    <row r="1553" spans="1:7" ht="15">
      <c r="A1553" s="126"/>
      <c r="B1553" s="256"/>
      <c r="C1553" s="95"/>
      <c r="D1553" s="95"/>
      <c r="E1553" s="95"/>
      <c r="F1553" s="95"/>
      <c r="G1553" s="257"/>
    </row>
    <row r="1554" spans="1:7" ht="15">
      <c r="A1554" s="126"/>
      <c r="B1554" s="256"/>
      <c r="C1554" s="95"/>
      <c r="D1554" s="95"/>
      <c r="E1554" s="95"/>
      <c r="F1554" s="95"/>
      <c r="G1554" s="257"/>
    </row>
    <row r="1555" spans="1:7" ht="15">
      <c r="A1555" s="126"/>
      <c r="B1555" s="256"/>
      <c r="C1555" s="95"/>
      <c r="D1555" s="95"/>
      <c r="E1555" s="95"/>
      <c r="F1555" s="95"/>
      <c r="G1555" s="257"/>
    </row>
    <row r="1556" spans="1:7" ht="15">
      <c r="A1556" s="126"/>
      <c r="B1556" s="256"/>
      <c r="C1556" s="95"/>
      <c r="D1556" s="95"/>
      <c r="E1556" s="95"/>
      <c r="F1556" s="95"/>
      <c r="G1556" s="257"/>
    </row>
    <row r="1557" spans="1:7" ht="15">
      <c r="A1557" s="126"/>
      <c r="B1557" s="256"/>
      <c r="C1557" s="95"/>
      <c r="D1557" s="95"/>
      <c r="E1557" s="95"/>
      <c r="F1557" s="95"/>
      <c r="G1557" s="257"/>
    </row>
    <row r="1558" spans="1:7" ht="15">
      <c r="A1558" s="126"/>
      <c r="B1558" s="256"/>
      <c r="C1558" s="95"/>
      <c r="D1558" s="95"/>
      <c r="E1558" s="95"/>
      <c r="F1558" s="95"/>
      <c r="G1558" s="257"/>
    </row>
    <row r="1559" spans="1:7" ht="15">
      <c r="A1559" s="126"/>
      <c r="B1559" s="256"/>
      <c r="C1559" s="95"/>
      <c r="D1559" s="95"/>
      <c r="E1559" s="95"/>
      <c r="F1559" s="95"/>
      <c r="G1559" s="257"/>
    </row>
    <row r="1560" spans="1:7" ht="15">
      <c r="A1560" s="126"/>
      <c r="B1560" s="256"/>
      <c r="C1560" s="95"/>
      <c r="D1560" s="95"/>
      <c r="E1560" s="95"/>
      <c r="F1560" s="95"/>
      <c r="G1560" s="257"/>
    </row>
    <row r="1561" spans="1:7" ht="15">
      <c r="A1561" s="126"/>
      <c r="B1561" s="256"/>
      <c r="C1561" s="95"/>
      <c r="D1561" s="95"/>
      <c r="E1561" s="95"/>
      <c r="F1561" s="95"/>
      <c r="G1561" s="257"/>
    </row>
    <row r="1562" spans="1:7" ht="15">
      <c r="A1562" s="126"/>
      <c r="B1562" s="256"/>
      <c r="C1562" s="95"/>
      <c r="D1562" s="95"/>
      <c r="E1562" s="95"/>
      <c r="F1562" s="95"/>
      <c r="G1562" s="257"/>
    </row>
    <row r="1563" spans="1:7" ht="15">
      <c r="A1563" s="126"/>
      <c r="B1563" s="256"/>
      <c r="C1563" s="95"/>
      <c r="D1563" s="95"/>
      <c r="E1563" s="95"/>
      <c r="F1563" s="95"/>
      <c r="G1563" s="257"/>
    </row>
    <row r="1564" spans="1:7" ht="15">
      <c r="A1564" s="126"/>
      <c r="B1564" s="256"/>
      <c r="C1564" s="95"/>
      <c r="D1564" s="95"/>
      <c r="E1564" s="95"/>
      <c r="F1564" s="95"/>
      <c r="G1564" s="257"/>
    </row>
    <row r="1565" spans="1:7" ht="15">
      <c r="A1565" s="126"/>
      <c r="B1565" s="256"/>
      <c r="C1565" s="95"/>
      <c r="D1565" s="95"/>
      <c r="E1565" s="95"/>
      <c r="F1565" s="95"/>
      <c r="G1565" s="257"/>
    </row>
    <row r="1566" spans="1:7" ht="15">
      <c r="A1566" s="126"/>
      <c r="B1566" s="256"/>
      <c r="C1566" s="95"/>
      <c r="D1566" s="95"/>
      <c r="E1566" s="95"/>
      <c r="F1566" s="95"/>
      <c r="G1566" s="257"/>
    </row>
    <row r="1567" spans="1:7" ht="15">
      <c r="A1567" s="126"/>
      <c r="B1567" s="256"/>
      <c r="C1567" s="95"/>
      <c r="D1567" s="95"/>
      <c r="E1567" s="95"/>
      <c r="F1567" s="95"/>
      <c r="G1567" s="257"/>
    </row>
    <row r="1568" spans="1:7" ht="15">
      <c r="A1568" s="126"/>
      <c r="B1568" s="256"/>
      <c r="C1568" s="95"/>
      <c r="D1568" s="95"/>
      <c r="E1568" s="95"/>
      <c r="F1568" s="95"/>
      <c r="G1568" s="257"/>
    </row>
    <row r="1569" spans="1:7" ht="15">
      <c r="A1569" s="126"/>
      <c r="B1569" s="256"/>
      <c r="C1569" s="95"/>
      <c r="D1569" s="95"/>
      <c r="E1569" s="95"/>
      <c r="F1569" s="95"/>
      <c r="G1569" s="257"/>
    </row>
    <row r="1570" spans="1:7" ht="15">
      <c r="A1570" s="126"/>
      <c r="B1570" s="256"/>
      <c r="C1570" s="95"/>
      <c r="D1570" s="95"/>
      <c r="E1570" s="95"/>
      <c r="F1570" s="95"/>
      <c r="G1570" s="257"/>
    </row>
    <row r="1571" spans="1:7" ht="15">
      <c r="A1571" s="126"/>
      <c r="B1571" s="256"/>
      <c r="C1571" s="95"/>
      <c r="D1571" s="95"/>
      <c r="E1571" s="95"/>
      <c r="F1571" s="95"/>
      <c r="G1571" s="257"/>
    </row>
    <row r="1572" spans="1:7" ht="15">
      <c r="A1572" s="126"/>
      <c r="B1572" s="256"/>
      <c r="C1572" s="95"/>
      <c r="D1572" s="95"/>
      <c r="E1572" s="95"/>
      <c r="F1572" s="95"/>
      <c r="G1572" s="257"/>
    </row>
    <row r="1573" spans="1:7" ht="15">
      <c r="A1573" s="126"/>
      <c r="B1573" s="256"/>
      <c r="C1573" s="95"/>
      <c r="D1573" s="95"/>
      <c r="E1573" s="95"/>
      <c r="F1573" s="95"/>
      <c r="G1573" s="257"/>
    </row>
    <row r="1574" spans="1:7" ht="15">
      <c r="A1574" s="126"/>
      <c r="B1574" s="256"/>
      <c r="C1574" s="95"/>
      <c r="D1574" s="95"/>
      <c r="E1574" s="95"/>
      <c r="F1574" s="95"/>
      <c r="G1574" s="257"/>
    </row>
    <row r="1575" spans="1:7" ht="15">
      <c r="A1575" s="126"/>
      <c r="B1575" s="256"/>
      <c r="C1575" s="95"/>
      <c r="D1575" s="95"/>
      <c r="E1575" s="95"/>
      <c r="F1575" s="95"/>
      <c r="G1575" s="257"/>
    </row>
    <row r="1576" spans="1:7" ht="15">
      <c r="A1576" s="126"/>
      <c r="B1576" s="256"/>
      <c r="C1576" s="95"/>
      <c r="D1576" s="95"/>
      <c r="E1576" s="95"/>
      <c r="F1576" s="95"/>
      <c r="G1576" s="257"/>
    </row>
    <row r="1577" spans="1:7" ht="15">
      <c r="A1577" s="126"/>
      <c r="B1577" s="256"/>
      <c r="C1577" s="95"/>
      <c r="D1577" s="95"/>
      <c r="E1577" s="95"/>
      <c r="F1577" s="95"/>
      <c r="G1577" s="257"/>
    </row>
    <row r="1578" spans="1:7" ht="15">
      <c r="A1578" s="126"/>
      <c r="B1578" s="256"/>
      <c r="C1578" s="95"/>
      <c r="D1578" s="95"/>
      <c r="E1578" s="95"/>
      <c r="F1578" s="95"/>
      <c r="G1578" s="257"/>
    </row>
    <row r="1579" spans="1:7" ht="15">
      <c r="A1579" s="126"/>
      <c r="B1579" s="256"/>
      <c r="C1579" s="95"/>
      <c r="D1579" s="95"/>
      <c r="E1579" s="95"/>
      <c r="F1579" s="95"/>
      <c r="G1579" s="257"/>
    </row>
    <row r="1580" spans="1:7" ht="15">
      <c r="A1580" s="126"/>
      <c r="B1580" s="256"/>
      <c r="C1580" s="95"/>
      <c r="D1580" s="95"/>
      <c r="E1580" s="95"/>
      <c r="F1580" s="95"/>
      <c r="G1580" s="257"/>
    </row>
    <row r="1581" spans="1:7" ht="15">
      <c r="A1581" s="126"/>
      <c r="B1581" s="256"/>
      <c r="C1581" s="95"/>
      <c r="D1581" s="95"/>
      <c r="E1581" s="95"/>
      <c r="F1581" s="95"/>
      <c r="G1581" s="257"/>
    </row>
    <row r="1582" spans="1:7" ht="15">
      <c r="A1582" s="126"/>
      <c r="B1582" s="256"/>
      <c r="C1582" s="95"/>
      <c r="D1582" s="95"/>
      <c r="E1582" s="95"/>
      <c r="F1582" s="95"/>
      <c r="G1582" s="257"/>
    </row>
    <row r="1583" spans="1:7" ht="15">
      <c r="A1583" s="126"/>
      <c r="B1583" s="256"/>
      <c r="C1583" s="95"/>
      <c r="D1583" s="95"/>
      <c r="E1583" s="95"/>
      <c r="F1583" s="95"/>
      <c r="G1583" s="257"/>
    </row>
    <row r="1584" spans="1:7" ht="15">
      <c r="A1584" s="126"/>
      <c r="B1584" s="256"/>
      <c r="C1584" s="95"/>
      <c r="D1584" s="95"/>
      <c r="E1584" s="95"/>
      <c r="F1584" s="95"/>
      <c r="G1584" s="257"/>
    </row>
    <row r="1585" spans="1:7" ht="15">
      <c r="A1585" s="126"/>
      <c r="B1585" s="256"/>
      <c r="C1585" s="95"/>
      <c r="D1585" s="95"/>
      <c r="E1585" s="95"/>
      <c r="F1585" s="95"/>
      <c r="G1585" s="257"/>
    </row>
    <row r="1586" spans="1:7" ht="15">
      <c r="A1586" s="126"/>
      <c r="B1586" s="256"/>
      <c r="C1586" s="95"/>
      <c r="D1586" s="95"/>
      <c r="E1586" s="95"/>
      <c r="F1586" s="95"/>
      <c r="G1586" s="257"/>
    </row>
    <row r="1587" spans="1:7" ht="15">
      <c r="A1587" s="126"/>
      <c r="B1587" s="256"/>
      <c r="C1587" s="95"/>
      <c r="D1587" s="95"/>
      <c r="E1587" s="95"/>
      <c r="F1587" s="95"/>
      <c r="G1587" s="257"/>
    </row>
    <row r="1588" spans="1:7" ht="15">
      <c r="A1588" s="126"/>
      <c r="B1588" s="256"/>
      <c r="C1588" s="95"/>
      <c r="D1588" s="95"/>
      <c r="E1588" s="95"/>
      <c r="F1588" s="95"/>
      <c r="G1588" s="257"/>
    </row>
    <row r="1589" spans="1:7" ht="15">
      <c r="A1589" s="126"/>
      <c r="B1589" s="256"/>
      <c r="C1589" s="95"/>
      <c r="D1589" s="95"/>
      <c r="E1589" s="95"/>
      <c r="F1589" s="95"/>
      <c r="G1589" s="257"/>
    </row>
    <row r="1590" spans="1:7" ht="15">
      <c r="A1590" s="126"/>
      <c r="B1590" s="256"/>
      <c r="C1590" s="95"/>
      <c r="D1590" s="95"/>
      <c r="E1590" s="95"/>
      <c r="F1590" s="95"/>
      <c r="G1590" s="257"/>
    </row>
    <row r="1591" spans="1:7" ht="15">
      <c r="A1591" s="126"/>
      <c r="B1591" s="256"/>
      <c r="C1591" s="95"/>
      <c r="D1591" s="95"/>
      <c r="E1591" s="95"/>
      <c r="F1591" s="95"/>
      <c r="G1591" s="257"/>
    </row>
    <row r="1592" spans="1:7" ht="15">
      <c r="A1592" s="126"/>
      <c r="B1592" s="256"/>
      <c r="C1592" s="95"/>
      <c r="D1592" s="95"/>
      <c r="E1592" s="95"/>
      <c r="F1592" s="95"/>
      <c r="G1592" s="257"/>
    </row>
    <row r="1593" spans="1:7" ht="15">
      <c r="A1593" s="126"/>
      <c r="B1593" s="256"/>
      <c r="C1593" s="95"/>
      <c r="D1593" s="95"/>
      <c r="E1593" s="95"/>
      <c r="F1593" s="95"/>
      <c r="G1593" s="257"/>
    </row>
    <row r="1594" spans="1:7" ht="15">
      <c r="A1594" s="126"/>
      <c r="B1594" s="256"/>
      <c r="C1594" s="95"/>
      <c r="D1594" s="95"/>
      <c r="E1594" s="95"/>
      <c r="F1594" s="95"/>
      <c r="G1594" s="257"/>
    </row>
    <row r="1595" spans="1:7" ht="15">
      <c r="A1595" s="126"/>
      <c r="B1595" s="256"/>
      <c r="C1595" s="95"/>
      <c r="D1595" s="95"/>
      <c r="E1595" s="95"/>
      <c r="F1595" s="95"/>
      <c r="G1595" s="257"/>
    </row>
    <row r="1596" spans="1:7" ht="15">
      <c r="A1596" s="126"/>
      <c r="B1596" s="256"/>
      <c r="C1596" s="95"/>
      <c r="D1596" s="95"/>
      <c r="E1596" s="95"/>
      <c r="F1596" s="95"/>
      <c r="G1596" s="257"/>
    </row>
    <row r="1597" spans="1:7" ht="15">
      <c r="A1597" s="126"/>
      <c r="B1597" s="256"/>
      <c r="C1597" s="95"/>
      <c r="D1597" s="95"/>
      <c r="E1597" s="95"/>
      <c r="F1597" s="95"/>
      <c r="G1597" s="257"/>
    </row>
    <row r="1598" spans="1:7" ht="15">
      <c r="A1598" s="126"/>
      <c r="B1598" s="256"/>
      <c r="C1598" s="95"/>
      <c r="D1598" s="95"/>
      <c r="E1598" s="95"/>
      <c r="F1598" s="95"/>
      <c r="G1598" s="257"/>
    </row>
    <row r="1599" spans="1:7" ht="15">
      <c r="A1599" s="126"/>
      <c r="B1599" s="256"/>
      <c r="C1599" s="95"/>
      <c r="D1599" s="95"/>
      <c r="E1599" s="95"/>
      <c r="F1599" s="95"/>
      <c r="G1599" s="257"/>
    </row>
    <row r="1600" spans="1:7" ht="15">
      <c r="A1600" s="126"/>
      <c r="B1600" s="256"/>
      <c r="C1600" s="95"/>
      <c r="D1600" s="95"/>
      <c r="E1600" s="95"/>
      <c r="F1600" s="95"/>
      <c r="G1600" s="257"/>
    </row>
    <row r="1601" spans="1:7" ht="15">
      <c r="A1601" s="126"/>
      <c r="B1601" s="256"/>
      <c r="C1601" s="95"/>
      <c r="D1601" s="95"/>
      <c r="E1601" s="95"/>
      <c r="F1601" s="95"/>
      <c r="G1601" s="257"/>
    </row>
    <row r="1602" spans="1:7" ht="15">
      <c r="A1602" s="126"/>
      <c r="B1602" s="256"/>
      <c r="C1602" s="95"/>
      <c r="D1602" s="95"/>
      <c r="E1602" s="95"/>
      <c r="F1602" s="95"/>
      <c r="G1602" s="257"/>
    </row>
    <row r="1603" spans="1:7" ht="15">
      <c r="A1603" s="126"/>
      <c r="B1603" s="256"/>
      <c r="C1603" s="95"/>
      <c r="D1603" s="95"/>
      <c r="E1603" s="95"/>
      <c r="F1603" s="95"/>
      <c r="G1603" s="257"/>
    </row>
    <row r="1604" spans="1:7" ht="15">
      <c r="A1604" s="126"/>
      <c r="B1604" s="256"/>
      <c r="C1604" s="95"/>
      <c r="D1604" s="95"/>
      <c r="E1604" s="95"/>
      <c r="F1604" s="95"/>
      <c r="G1604" s="257"/>
    </row>
    <row r="1605" spans="1:7" ht="15">
      <c r="A1605" s="126"/>
      <c r="B1605" s="256"/>
      <c r="C1605" s="95"/>
      <c r="D1605" s="95"/>
      <c r="E1605" s="95"/>
      <c r="F1605" s="95"/>
      <c r="G1605" s="257"/>
    </row>
    <row r="1606" spans="1:7" ht="15">
      <c r="A1606" s="126"/>
      <c r="B1606" s="256"/>
      <c r="C1606" s="95"/>
      <c r="D1606" s="95"/>
      <c r="E1606" s="95"/>
      <c r="F1606" s="95"/>
      <c r="G1606" s="257"/>
    </row>
    <row r="1607" spans="1:7" ht="15">
      <c r="A1607" s="126"/>
      <c r="B1607" s="256"/>
      <c r="C1607" s="95"/>
      <c r="D1607" s="95"/>
      <c r="E1607" s="95"/>
      <c r="F1607" s="95"/>
      <c r="G1607" s="257"/>
    </row>
    <row r="1608" spans="1:7" ht="15">
      <c r="A1608" s="126"/>
      <c r="B1608" s="256"/>
      <c r="C1608" s="95"/>
      <c r="D1608" s="95"/>
      <c r="E1608" s="95"/>
      <c r="F1608" s="95"/>
      <c r="G1608" s="257"/>
    </row>
    <row r="1609" spans="1:7" ht="15">
      <c r="A1609" s="126"/>
      <c r="B1609" s="256"/>
      <c r="C1609" s="95"/>
      <c r="D1609" s="95"/>
      <c r="E1609" s="95"/>
      <c r="F1609" s="95"/>
      <c r="G1609" s="257"/>
    </row>
    <row r="1610" spans="1:7" ht="15">
      <c r="A1610" s="126"/>
      <c r="B1610" s="256"/>
      <c r="C1610" s="95"/>
      <c r="D1610" s="95"/>
      <c r="E1610" s="95"/>
      <c r="F1610" s="95"/>
      <c r="G1610" s="257"/>
    </row>
    <row r="1611" spans="1:7" ht="15">
      <c r="A1611" s="126"/>
      <c r="B1611" s="256"/>
      <c r="C1611" s="95"/>
      <c r="D1611" s="95"/>
      <c r="E1611" s="95"/>
      <c r="F1611" s="95"/>
      <c r="G1611" s="257"/>
    </row>
    <row r="1612" spans="1:7" ht="15">
      <c r="A1612" s="126"/>
      <c r="B1612" s="256"/>
      <c r="C1612" s="95"/>
      <c r="D1612" s="95"/>
      <c r="E1612" s="95"/>
      <c r="F1612" s="95"/>
      <c r="G1612" s="257"/>
    </row>
    <row r="1613" spans="1:7" ht="15">
      <c r="A1613" s="126"/>
      <c r="B1613" s="256"/>
      <c r="C1613" s="95"/>
      <c r="D1613" s="95"/>
      <c r="E1613" s="95"/>
      <c r="F1613" s="95"/>
      <c r="G1613" s="257"/>
    </row>
    <row r="1614" spans="1:7" ht="15">
      <c r="A1614" s="126"/>
      <c r="B1614" s="256"/>
      <c r="C1614" s="95"/>
      <c r="D1614" s="95"/>
      <c r="E1614" s="95"/>
      <c r="F1614" s="95"/>
      <c r="G1614" s="257"/>
    </row>
    <row r="1615" spans="1:7" ht="15">
      <c r="A1615" s="126"/>
      <c r="B1615" s="256"/>
      <c r="C1615" s="95"/>
      <c r="D1615" s="95"/>
      <c r="E1615" s="95"/>
      <c r="F1615" s="95"/>
      <c r="G1615" s="257"/>
    </row>
    <row r="1616" spans="1:7" ht="15">
      <c r="A1616" s="126"/>
      <c r="B1616" s="256"/>
      <c r="C1616" s="95"/>
      <c r="D1616" s="95"/>
      <c r="E1616" s="95"/>
      <c r="F1616" s="95"/>
      <c r="G1616" s="257"/>
    </row>
    <row r="1617" spans="1:7" ht="15">
      <c r="A1617" s="126"/>
      <c r="B1617" s="256"/>
      <c r="C1617" s="95"/>
      <c r="D1617" s="95"/>
      <c r="E1617" s="95"/>
      <c r="F1617" s="95"/>
      <c r="G1617" s="257"/>
    </row>
    <row r="1618" spans="1:7" ht="15">
      <c r="A1618" s="126"/>
      <c r="B1618" s="256"/>
      <c r="C1618" s="95"/>
      <c r="D1618" s="95"/>
      <c r="E1618" s="95"/>
      <c r="F1618" s="95"/>
      <c r="G1618" s="257"/>
    </row>
    <row r="1619" spans="1:7" ht="15">
      <c r="A1619" s="126"/>
      <c r="B1619" s="256"/>
      <c r="C1619" s="95"/>
      <c r="D1619" s="95"/>
      <c r="E1619" s="95"/>
      <c r="F1619" s="95"/>
      <c r="G1619" s="257"/>
    </row>
    <row r="1620" spans="1:7" ht="15">
      <c r="A1620" s="126"/>
      <c r="B1620" s="256"/>
      <c r="C1620" s="95"/>
      <c r="D1620" s="95"/>
      <c r="E1620" s="95"/>
      <c r="F1620" s="95"/>
      <c r="G1620" s="257"/>
    </row>
    <row r="1621" spans="1:7" ht="15">
      <c r="A1621" s="126"/>
      <c r="B1621" s="256"/>
      <c r="C1621" s="95"/>
      <c r="D1621" s="95"/>
      <c r="E1621" s="95"/>
      <c r="F1621" s="95"/>
      <c r="G1621" s="257"/>
    </row>
    <row r="1622" spans="1:7" ht="15">
      <c r="A1622" s="126"/>
      <c r="B1622" s="256"/>
      <c r="C1622" s="95"/>
      <c r="D1622" s="95"/>
      <c r="E1622" s="95"/>
      <c r="F1622" s="95"/>
      <c r="G1622" s="257"/>
    </row>
    <row r="1623" spans="1:7" ht="15">
      <c r="A1623" s="126"/>
      <c r="B1623" s="256"/>
      <c r="C1623" s="95"/>
      <c r="D1623" s="95"/>
      <c r="E1623" s="95"/>
      <c r="F1623" s="95"/>
      <c r="G1623" s="257"/>
    </row>
    <row r="1624" spans="1:7" ht="15">
      <c r="A1624" s="126"/>
      <c r="B1624" s="256"/>
      <c r="C1624" s="95"/>
      <c r="D1624" s="95"/>
      <c r="E1624" s="95"/>
      <c r="F1624" s="95"/>
      <c r="G1624" s="257"/>
    </row>
    <row r="1625" spans="1:7" ht="15">
      <c r="A1625" s="126"/>
      <c r="B1625" s="256"/>
      <c r="C1625" s="95"/>
      <c r="D1625" s="95"/>
      <c r="E1625" s="95"/>
      <c r="F1625" s="95"/>
      <c r="G1625" s="257"/>
    </row>
    <row r="1626" spans="1:7" ht="15">
      <c r="A1626" s="126"/>
      <c r="B1626" s="256"/>
      <c r="C1626" s="95"/>
      <c r="D1626" s="95"/>
      <c r="E1626" s="95"/>
      <c r="F1626" s="95"/>
      <c r="G1626" s="257"/>
    </row>
    <row r="1627" spans="1:7" ht="15">
      <c r="A1627" s="126"/>
      <c r="B1627" s="256"/>
      <c r="C1627" s="95"/>
      <c r="D1627" s="95"/>
      <c r="E1627" s="95"/>
      <c r="F1627" s="95"/>
      <c r="G1627" s="257"/>
    </row>
    <row r="1628" spans="1:7" ht="15">
      <c r="A1628" s="126"/>
      <c r="B1628" s="256"/>
      <c r="C1628" s="95"/>
      <c r="D1628" s="95"/>
      <c r="E1628" s="95"/>
      <c r="F1628" s="95"/>
      <c r="G1628" s="257"/>
    </row>
    <row r="1629" spans="1:7" ht="15">
      <c r="A1629" s="126"/>
      <c r="B1629" s="256"/>
      <c r="C1629" s="95"/>
      <c r="D1629" s="95"/>
      <c r="E1629" s="95"/>
      <c r="F1629" s="95"/>
      <c r="G1629" s="257"/>
    </row>
    <row r="1630" spans="1:7" ht="15">
      <c r="A1630" s="126"/>
      <c r="B1630" s="256"/>
      <c r="C1630" s="95"/>
      <c r="D1630" s="95"/>
      <c r="E1630" s="95"/>
      <c r="F1630" s="95"/>
      <c r="G1630" s="257"/>
    </row>
    <row r="1631" spans="1:7" ht="15">
      <c r="A1631" s="126"/>
      <c r="B1631" s="256"/>
      <c r="C1631" s="95"/>
      <c r="D1631" s="95"/>
      <c r="E1631" s="95"/>
      <c r="F1631" s="95"/>
      <c r="G1631" s="257"/>
    </row>
    <row r="1632" spans="1:7" ht="15">
      <c r="A1632" s="126"/>
      <c r="B1632" s="256"/>
      <c r="C1632" s="95"/>
      <c r="D1632" s="95"/>
      <c r="E1632" s="95"/>
      <c r="F1632" s="95"/>
      <c r="G1632" s="257"/>
    </row>
    <row r="1633" spans="1:7" ht="15">
      <c r="A1633" s="126"/>
      <c r="B1633" s="256"/>
      <c r="C1633" s="95"/>
      <c r="D1633" s="95"/>
      <c r="E1633" s="95"/>
      <c r="F1633" s="95"/>
      <c r="G1633" s="257"/>
    </row>
    <row r="1634" spans="1:7" ht="15">
      <c r="A1634" s="126"/>
      <c r="B1634" s="256"/>
      <c r="C1634" s="95"/>
      <c r="D1634" s="95"/>
      <c r="E1634" s="95"/>
      <c r="F1634" s="95"/>
      <c r="G1634" s="257"/>
    </row>
    <row r="1635" spans="1:7" ht="15">
      <c r="A1635" s="126"/>
      <c r="B1635" s="256"/>
      <c r="C1635" s="95"/>
      <c r="D1635" s="95"/>
      <c r="E1635" s="95"/>
      <c r="F1635" s="95"/>
      <c r="G1635" s="257"/>
    </row>
    <row r="1636" spans="1:7" ht="15">
      <c r="A1636" s="126"/>
      <c r="B1636" s="256"/>
      <c r="C1636" s="95"/>
      <c r="D1636" s="95"/>
      <c r="E1636" s="95"/>
      <c r="F1636" s="95"/>
      <c r="G1636" s="257"/>
    </row>
    <row r="1637" spans="1:7" ht="15">
      <c r="A1637" s="126"/>
      <c r="B1637" s="256"/>
      <c r="C1637" s="95"/>
      <c r="D1637" s="95"/>
      <c r="E1637" s="95"/>
      <c r="F1637" s="95"/>
      <c r="G1637" s="257"/>
    </row>
    <row r="1638" spans="1:7" ht="15">
      <c r="A1638" s="126"/>
      <c r="B1638" s="256"/>
      <c r="C1638" s="95"/>
      <c r="D1638" s="95"/>
      <c r="E1638" s="95"/>
      <c r="F1638" s="95"/>
      <c r="G1638" s="257"/>
    </row>
    <row r="1639" spans="1:7" ht="15">
      <c r="A1639" s="126"/>
      <c r="B1639" s="256"/>
      <c r="C1639" s="95"/>
      <c r="D1639" s="95"/>
      <c r="E1639" s="95"/>
      <c r="F1639" s="95"/>
      <c r="G1639" s="257"/>
    </row>
    <row r="1640" spans="1:7" ht="15">
      <c r="A1640" s="126"/>
      <c r="B1640" s="256"/>
      <c r="C1640" s="95"/>
      <c r="D1640" s="95"/>
      <c r="E1640" s="95"/>
      <c r="F1640" s="95"/>
      <c r="G1640" s="257"/>
    </row>
    <row r="1641" spans="1:7" ht="15">
      <c r="A1641" s="126"/>
      <c r="B1641" s="256"/>
      <c r="C1641" s="95"/>
      <c r="D1641" s="95"/>
      <c r="E1641" s="95"/>
      <c r="F1641" s="95"/>
      <c r="G1641" s="257"/>
    </row>
    <row r="1642" spans="1:7" ht="15">
      <c r="A1642" s="126"/>
      <c r="B1642" s="256"/>
      <c r="C1642" s="95"/>
      <c r="D1642" s="95"/>
      <c r="E1642" s="95"/>
      <c r="F1642" s="95"/>
      <c r="G1642" s="257"/>
    </row>
    <row r="1643" spans="1:7" ht="15">
      <c r="A1643" s="126"/>
      <c r="B1643" s="256"/>
      <c r="C1643" s="95"/>
      <c r="D1643" s="95"/>
      <c r="E1643" s="95"/>
      <c r="F1643" s="95"/>
      <c r="G1643" s="257"/>
    </row>
    <row r="1644" spans="1:7" ht="15">
      <c r="A1644" s="126"/>
      <c r="B1644" s="256"/>
      <c r="C1644" s="95"/>
      <c r="D1644" s="95"/>
      <c r="E1644" s="95"/>
      <c r="F1644" s="95"/>
      <c r="G1644" s="257"/>
    </row>
    <row r="1645" spans="1:7" ht="15">
      <c r="A1645" s="126"/>
      <c r="B1645" s="256"/>
      <c r="C1645" s="95"/>
      <c r="D1645" s="95"/>
      <c r="E1645" s="95"/>
      <c r="F1645" s="95"/>
      <c r="G1645" s="257"/>
    </row>
    <row r="1646" spans="1:7" ht="15">
      <c r="A1646" s="126"/>
      <c r="B1646" s="256"/>
      <c r="C1646" s="95"/>
      <c r="D1646" s="95"/>
      <c r="E1646" s="95"/>
      <c r="F1646" s="95"/>
      <c r="G1646" s="257"/>
    </row>
    <row r="1647" spans="1:7" ht="15">
      <c r="A1647" s="126"/>
      <c r="B1647" s="256"/>
      <c r="C1647" s="95"/>
      <c r="D1647" s="95"/>
      <c r="E1647" s="95"/>
      <c r="F1647" s="95"/>
      <c r="G1647" s="257"/>
    </row>
    <row r="1648" spans="1:7" ht="15">
      <c r="A1648" s="126"/>
      <c r="B1648" s="256"/>
      <c r="C1648" s="95"/>
      <c r="D1648" s="95"/>
      <c r="E1648" s="95"/>
      <c r="F1648" s="95"/>
      <c r="G1648" s="257"/>
    </row>
    <row r="1649" spans="1:7" ht="15">
      <c r="A1649" s="126"/>
      <c r="B1649" s="256"/>
      <c r="C1649" s="95"/>
      <c r="D1649" s="95"/>
      <c r="E1649" s="95"/>
      <c r="F1649" s="95"/>
      <c r="G1649" s="257"/>
    </row>
    <row r="1650" spans="1:7" ht="15">
      <c r="A1650" s="126"/>
      <c r="B1650" s="256"/>
      <c r="C1650" s="95"/>
      <c r="D1650" s="95"/>
      <c r="E1650" s="95"/>
      <c r="F1650" s="95"/>
      <c r="G1650" s="257"/>
    </row>
    <row r="1651" spans="1:7" ht="15">
      <c r="A1651" s="126"/>
      <c r="B1651" s="256"/>
      <c r="C1651" s="95"/>
      <c r="D1651" s="95"/>
      <c r="E1651" s="95"/>
      <c r="F1651" s="95"/>
      <c r="G1651" s="257"/>
    </row>
    <row r="1652" spans="1:7" ht="15">
      <c r="A1652" s="126"/>
      <c r="B1652" s="256"/>
      <c r="C1652" s="95"/>
      <c r="D1652" s="95"/>
      <c r="E1652" s="95"/>
      <c r="F1652" s="95"/>
      <c r="G1652" s="257"/>
    </row>
    <row r="1653" spans="1:7" ht="15">
      <c r="A1653" s="126"/>
      <c r="B1653" s="256"/>
      <c r="C1653" s="95"/>
      <c r="D1653" s="95"/>
      <c r="E1653" s="95"/>
      <c r="F1653" s="95"/>
      <c r="G1653" s="257"/>
    </row>
    <row r="1654" spans="1:7" ht="15">
      <c r="A1654" s="126"/>
      <c r="B1654" s="256"/>
      <c r="C1654" s="95"/>
      <c r="D1654" s="95"/>
      <c r="E1654" s="95"/>
      <c r="F1654" s="95"/>
      <c r="G1654" s="257"/>
    </row>
    <row r="1655" spans="1:7" ht="15">
      <c r="A1655" s="126"/>
      <c r="B1655" s="256"/>
      <c r="C1655" s="95"/>
      <c r="D1655" s="95"/>
      <c r="E1655" s="95"/>
      <c r="F1655" s="95"/>
      <c r="G1655" s="257"/>
    </row>
    <row r="1656" spans="1:7" ht="15">
      <c r="A1656" s="126"/>
      <c r="B1656" s="256"/>
      <c r="C1656" s="95"/>
      <c r="D1656" s="95"/>
      <c r="E1656" s="95"/>
      <c r="F1656" s="95"/>
      <c r="G1656" s="257"/>
    </row>
    <row r="1657" spans="1:7" ht="15">
      <c r="A1657" s="126"/>
      <c r="B1657" s="256"/>
      <c r="C1657" s="95"/>
      <c r="D1657" s="95"/>
      <c r="E1657" s="95"/>
      <c r="F1657" s="95"/>
      <c r="G1657" s="257"/>
    </row>
    <row r="1658" spans="1:7" ht="15">
      <c r="A1658" s="126"/>
      <c r="B1658" s="256"/>
      <c r="C1658" s="95"/>
      <c r="D1658" s="95"/>
      <c r="E1658" s="95"/>
      <c r="F1658" s="95"/>
      <c r="G1658" s="257"/>
    </row>
    <row r="1659" spans="1:7" ht="15">
      <c r="A1659" s="126"/>
      <c r="B1659" s="256"/>
      <c r="C1659" s="95"/>
      <c r="D1659" s="95"/>
      <c r="E1659" s="95"/>
      <c r="F1659" s="95"/>
      <c r="G1659" s="257"/>
    </row>
    <row r="1660" spans="1:7" ht="15">
      <c r="A1660" s="126"/>
      <c r="B1660" s="256"/>
      <c r="C1660" s="95"/>
      <c r="D1660" s="95"/>
      <c r="E1660" s="95"/>
      <c r="F1660" s="95"/>
      <c r="G1660" s="257"/>
    </row>
    <row r="1661" spans="1:7" ht="15">
      <c r="A1661" s="126"/>
      <c r="B1661" s="256"/>
      <c r="C1661" s="95"/>
      <c r="D1661" s="95"/>
      <c r="E1661" s="95"/>
      <c r="F1661" s="95"/>
      <c r="G1661" s="257"/>
    </row>
    <row r="1662" spans="1:7" ht="15">
      <c r="A1662" s="126"/>
      <c r="B1662" s="256"/>
      <c r="C1662" s="95"/>
      <c r="D1662" s="95"/>
      <c r="E1662" s="95"/>
      <c r="F1662" s="95"/>
      <c r="G1662" s="257"/>
    </row>
    <row r="1663" spans="1:7" ht="15">
      <c r="A1663" s="126"/>
      <c r="B1663" s="256"/>
      <c r="C1663" s="95"/>
      <c r="D1663" s="95"/>
      <c r="E1663" s="95"/>
      <c r="F1663" s="95"/>
      <c r="G1663" s="257"/>
    </row>
    <row r="1664" spans="1:7" ht="15">
      <c r="A1664" s="126"/>
      <c r="B1664" s="256"/>
      <c r="C1664" s="95"/>
      <c r="D1664" s="95"/>
      <c r="E1664" s="95"/>
      <c r="F1664" s="95"/>
      <c r="G1664" s="257"/>
    </row>
    <row r="1665" spans="1:7" ht="15">
      <c r="A1665" s="126"/>
      <c r="B1665" s="256"/>
      <c r="C1665" s="95"/>
      <c r="D1665" s="95"/>
      <c r="E1665" s="95"/>
      <c r="F1665" s="95"/>
      <c r="G1665" s="257"/>
    </row>
    <row r="1666" spans="1:7" ht="15">
      <c r="A1666" s="126"/>
      <c r="B1666" s="256"/>
      <c r="C1666" s="95"/>
      <c r="D1666" s="95"/>
      <c r="E1666" s="95"/>
      <c r="F1666" s="95"/>
      <c r="G1666" s="257"/>
    </row>
    <row r="1667" spans="1:7" ht="15">
      <c r="A1667" s="126"/>
      <c r="B1667" s="256"/>
      <c r="C1667" s="95"/>
      <c r="D1667" s="95"/>
      <c r="E1667" s="95"/>
      <c r="F1667" s="95"/>
      <c r="G1667" s="257"/>
    </row>
    <row r="1668" spans="1:7" ht="15">
      <c r="A1668" s="126"/>
      <c r="B1668" s="256"/>
      <c r="C1668" s="95"/>
      <c r="D1668" s="95"/>
      <c r="E1668" s="95"/>
      <c r="F1668" s="95"/>
      <c r="G1668" s="257"/>
    </row>
    <row r="1669" spans="1:7" ht="15">
      <c r="A1669" s="126"/>
      <c r="B1669" s="256"/>
      <c r="C1669" s="95"/>
      <c r="D1669" s="95"/>
      <c r="E1669" s="95"/>
      <c r="F1669" s="95"/>
      <c r="G1669" s="257"/>
    </row>
    <row r="1670" spans="1:7" ht="15">
      <c r="A1670" s="126"/>
      <c r="B1670" s="256"/>
      <c r="C1670" s="95"/>
      <c r="D1670" s="95"/>
      <c r="E1670" s="95"/>
      <c r="F1670" s="95"/>
      <c r="G1670" s="257"/>
    </row>
    <row r="1671" spans="1:7" ht="15">
      <c r="A1671" s="126"/>
      <c r="B1671" s="256"/>
      <c r="C1671" s="95"/>
      <c r="D1671" s="95"/>
      <c r="E1671" s="95"/>
      <c r="F1671" s="95"/>
      <c r="G1671" s="257"/>
    </row>
    <row r="1672" spans="1:7" ht="15">
      <c r="A1672" s="126"/>
      <c r="B1672" s="256"/>
      <c r="C1672" s="95"/>
      <c r="D1672" s="95"/>
      <c r="E1672" s="95"/>
      <c r="F1672" s="95"/>
      <c r="G1672" s="257"/>
    </row>
    <row r="1673" spans="1:7" ht="15">
      <c r="A1673" s="126"/>
      <c r="B1673" s="256"/>
      <c r="C1673" s="95"/>
      <c r="D1673" s="95"/>
      <c r="E1673" s="95"/>
      <c r="F1673" s="95"/>
      <c r="G1673" s="257"/>
    </row>
    <row r="1674" spans="1:7" ht="15">
      <c r="A1674" s="126"/>
      <c r="B1674" s="256"/>
      <c r="C1674" s="95"/>
      <c r="D1674" s="95"/>
      <c r="E1674" s="95"/>
      <c r="F1674" s="95"/>
      <c r="G1674" s="257"/>
    </row>
    <row r="1675" spans="1:7" ht="15">
      <c r="A1675" s="126"/>
      <c r="B1675" s="256"/>
      <c r="C1675" s="95"/>
      <c r="D1675" s="95"/>
      <c r="E1675" s="95"/>
      <c r="F1675" s="95"/>
      <c r="G1675" s="257"/>
    </row>
    <row r="1676" spans="1:7" ht="15">
      <c r="A1676" s="126"/>
      <c r="B1676" s="256"/>
      <c r="C1676" s="95"/>
      <c r="D1676" s="95"/>
      <c r="E1676" s="95"/>
      <c r="F1676" s="95"/>
      <c r="G1676" s="257"/>
    </row>
    <row r="1677" spans="1:7" ht="15">
      <c r="A1677" s="126"/>
      <c r="B1677" s="256"/>
      <c r="C1677" s="95"/>
      <c r="D1677" s="95"/>
      <c r="E1677" s="95"/>
      <c r="F1677" s="95"/>
      <c r="G1677" s="257"/>
    </row>
    <row r="1678" spans="1:7" ht="15">
      <c r="A1678" s="126"/>
      <c r="B1678" s="256"/>
      <c r="C1678" s="95"/>
      <c r="D1678" s="95"/>
      <c r="E1678" s="95"/>
      <c r="F1678" s="95"/>
      <c r="G1678" s="257"/>
    </row>
    <row r="1679" spans="1:7" ht="15">
      <c r="A1679" s="126"/>
      <c r="B1679" s="256"/>
      <c r="C1679" s="95"/>
      <c r="D1679" s="95"/>
      <c r="E1679" s="95"/>
      <c r="F1679" s="95"/>
      <c r="G1679" s="257"/>
    </row>
    <row r="1680" spans="1:7" ht="15">
      <c r="A1680" s="126"/>
      <c r="B1680" s="256"/>
      <c r="C1680" s="95"/>
      <c r="D1680" s="95"/>
      <c r="E1680" s="95"/>
      <c r="F1680" s="95"/>
      <c r="G1680" s="257"/>
    </row>
    <row r="1681" spans="1:7" ht="15">
      <c r="A1681" s="126"/>
      <c r="B1681" s="256"/>
      <c r="C1681" s="95"/>
      <c r="D1681" s="95"/>
      <c r="E1681" s="95"/>
      <c r="F1681" s="95"/>
      <c r="G1681" s="257"/>
    </row>
    <row r="1682" spans="1:7" ht="15">
      <c r="A1682" s="126"/>
      <c r="B1682" s="256"/>
      <c r="C1682" s="95"/>
      <c r="D1682" s="95"/>
      <c r="E1682" s="95"/>
      <c r="F1682" s="95"/>
      <c r="G1682" s="257"/>
    </row>
    <row r="1683" spans="1:7" ht="15">
      <c r="A1683" s="126"/>
      <c r="B1683" s="256"/>
      <c r="C1683" s="95"/>
      <c r="D1683" s="95"/>
      <c r="E1683" s="95"/>
      <c r="F1683" s="95"/>
      <c r="G1683" s="257"/>
    </row>
    <row r="1684" spans="1:7" ht="15">
      <c r="A1684" s="126"/>
      <c r="B1684" s="256"/>
      <c r="C1684" s="95"/>
      <c r="D1684" s="95"/>
      <c r="E1684" s="95"/>
      <c r="F1684" s="95"/>
      <c r="G1684" s="257"/>
    </row>
    <row r="1685" spans="1:7" ht="15">
      <c r="A1685" s="126"/>
      <c r="B1685" s="256"/>
      <c r="C1685" s="95"/>
      <c r="D1685" s="95"/>
      <c r="E1685" s="95"/>
      <c r="F1685" s="95"/>
      <c r="G1685" s="257"/>
    </row>
    <row r="1686" spans="1:7" ht="15">
      <c r="A1686" s="126"/>
      <c r="B1686" s="256"/>
      <c r="C1686" s="95"/>
      <c r="D1686" s="95"/>
      <c r="E1686" s="95"/>
      <c r="F1686" s="95"/>
      <c r="G1686" s="257"/>
    </row>
    <row r="1687" spans="1:7" ht="15">
      <c r="A1687" s="126"/>
      <c r="B1687" s="256"/>
      <c r="C1687" s="95"/>
      <c r="D1687" s="95"/>
      <c r="E1687" s="95"/>
      <c r="F1687" s="95"/>
      <c r="G1687" s="257"/>
    </row>
    <row r="1688" spans="1:7" ht="15">
      <c r="A1688" s="126"/>
      <c r="B1688" s="256"/>
      <c r="C1688" s="95"/>
      <c r="D1688" s="95"/>
      <c r="E1688" s="95"/>
      <c r="F1688" s="95"/>
      <c r="G1688" s="257"/>
    </row>
    <row r="1689" spans="1:7" ht="15">
      <c r="A1689" s="126"/>
      <c r="B1689" s="256"/>
      <c r="C1689" s="95"/>
      <c r="D1689" s="95"/>
      <c r="E1689" s="95"/>
      <c r="F1689" s="95"/>
      <c r="G1689" s="257"/>
    </row>
    <row r="1690" spans="1:7" ht="15">
      <c r="A1690" s="126"/>
      <c r="B1690" s="256"/>
      <c r="C1690" s="95"/>
      <c r="D1690" s="95"/>
      <c r="E1690" s="95"/>
      <c r="F1690" s="95"/>
      <c r="G1690" s="257"/>
    </row>
    <row r="1691" spans="1:7" ht="15">
      <c r="A1691" s="126"/>
      <c r="B1691" s="256"/>
      <c r="C1691" s="95"/>
      <c r="D1691" s="95"/>
      <c r="E1691" s="95"/>
      <c r="F1691" s="95"/>
      <c r="G1691" s="257"/>
    </row>
    <row r="1692" spans="1:7" ht="15">
      <c r="A1692" s="126"/>
      <c r="B1692" s="256"/>
      <c r="C1692" s="95"/>
      <c r="D1692" s="95"/>
      <c r="E1692" s="95"/>
      <c r="F1692" s="95"/>
      <c r="G1692" s="257"/>
    </row>
    <row r="1693" spans="1:7" ht="15">
      <c r="A1693" s="126"/>
      <c r="B1693" s="256"/>
      <c r="C1693" s="95"/>
      <c r="D1693" s="95"/>
      <c r="E1693" s="95"/>
      <c r="F1693" s="95"/>
      <c r="G1693" s="257"/>
    </row>
    <row r="1694" spans="1:7" ht="15">
      <c r="A1694" s="126"/>
      <c r="B1694" s="256"/>
      <c r="C1694" s="95"/>
      <c r="D1694" s="95"/>
      <c r="E1694" s="95"/>
      <c r="F1694" s="95"/>
      <c r="G1694" s="257"/>
    </row>
    <row r="1695" spans="1:7" ht="15">
      <c r="A1695" s="126"/>
      <c r="B1695" s="256"/>
      <c r="C1695" s="95"/>
      <c r="D1695" s="95"/>
      <c r="E1695" s="95"/>
      <c r="F1695" s="95"/>
      <c r="G1695" s="257"/>
    </row>
    <row r="1696" spans="1:7" ht="15">
      <c r="A1696" s="126"/>
      <c r="B1696" s="256"/>
      <c r="C1696" s="95"/>
      <c r="D1696" s="95"/>
      <c r="E1696" s="95"/>
      <c r="F1696" s="95"/>
      <c r="G1696" s="257"/>
    </row>
    <row r="1697" spans="1:7" ht="15">
      <c r="A1697" s="126"/>
      <c r="B1697" s="256"/>
      <c r="C1697" s="95"/>
      <c r="D1697" s="95"/>
      <c r="E1697" s="95"/>
      <c r="F1697" s="95"/>
      <c r="G1697" s="257"/>
    </row>
    <row r="1698" spans="1:7" ht="15">
      <c r="A1698" s="126"/>
      <c r="B1698" s="256"/>
      <c r="C1698" s="95"/>
      <c r="D1698" s="95"/>
      <c r="E1698" s="95"/>
      <c r="F1698" s="95"/>
      <c r="G1698" s="257"/>
    </row>
    <row r="1699" spans="1:7" ht="15">
      <c r="A1699" s="126"/>
      <c r="B1699" s="256"/>
      <c r="C1699" s="95"/>
      <c r="D1699" s="95"/>
      <c r="E1699" s="95"/>
      <c r="F1699" s="95"/>
      <c r="G1699" s="257"/>
    </row>
    <row r="1700" spans="1:7" ht="15">
      <c r="A1700" s="126"/>
      <c r="B1700" s="256"/>
      <c r="C1700" s="95"/>
      <c r="D1700" s="95"/>
      <c r="E1700" s="95"/>
      <c r="F1700" s="95"/>
      <c r="G1700" s="257"/>
    </row>
    <row r="1701" spans="1:7" ht="15">
      <c r="A1701" s="126"/>
      <c r="B1701" s="256"/>
      <c r="C1701" s="95"/>
      <c r="D1701" s="95"/>
      <c r="E1701" s="95"/>
      <c r="F1701" s="95"/>
      <c r="G1701" s="257"/>
    </row>
    <row r="1702" spans="1:7" ht="15">
      <c r="A1702" s="126"/>
      <c r="B1702" s="256"/>
      <c r="C1702" s="95"/>
      <c r="D1702" s="95"/>
      <c r="E1702" s="95"/>
      <c r="F1702" s="95"/>
      <c r="G1702" s="257"/>
    </row>
    <row r="1703" spans="1:7" ht="15">
      <c r="A1703" s="126"/>
      <c r="B1703" s="256"/>
      <c r="C1703" s="95"/>
      <c r="D1703" s="95"/>
      <c r="E1703" s="95"/>
      <c r="F1703" s="95"/>
      <c r="G1703" s="257"/>
    </row>
    <row r="1704" spans="1:7" ht="15">
      <c r="A1704" s="126"/>
      <c r="B1704" s="256"/>
      <c r="C1704" s="95"/>
      <c r="D1704" s="95"/>
      <c r="E1704" s="95"/>
      <c r="F1704" s="95"/>
      <c r="G1704" s="257"/>
    </row>
    <row r="1705" spans="1:7" ht="15">
      <c r="A1705" s="126"/>
      <c r="B1705" s="256"/>
      <c r="C1705" s="95"/>
      <c r="D1705" s="95"/>
      <c r="E1705" s="95"/>
      <c r="F1705" s="95"/>
      <c r="G1705" s="257"/>
    </row>
    <row r="1706" spans="1:7" ht="15">
      <c r="A1706" s="126"/>
      <c r="B1706" s="256"/>
      <c r="C1706" s="95"/>
      <c r="D1706" s="95"/>
      <c r="E1706" s="95"/>
      <c r="F1706" s="95"/>
      <c r="G1706" s="257"/>
    </row>
    <row r="1707" spans="1:7" ht="15">
      <c r="A1707" s="126"/>
      <c r="B1707" s="256"/>
      <c r="C1707" s="95"/>
      <c r="D1707" s="95"/>
      <c r="E1707" s="95"/>
      <c r="F1707" s="95"/>
      <c r="G1707" s="257"/>
    </row>
    <row r="1708" spans="1:7" ht="15">
      <c r="A1708" s="126"/>
      <c r="B1708" s="256"/>
      <c r="C1708" s="95"/>
      <c r="D1708" s="95"/>
      <c r="E1708" s="95"/>
      <c r="F1708" s="95"/>
      <c r="G1708" s="257"/>
    </row>
    <row r="1709" spans="1:7" ht="15">
      <c r="A1709" s="126"/>
      <c r="B1709" s="256"/>
      <c r="C1709" s="95"/>
      <c r="D1709" s="95"/>
      <c r="E1709" s="95"/>
      <c r="F1709" s="95"/>
      <c r="G1709" s="257"/>
    </row>
    <row r="1710" spans="1:7" ht="15">
      <c r="A1710" s="126"/>
      <c r="B1710" s="256"/>
      <c r="C1710" s="95"/>
      <c r="D1710" s="95"/>
      <c r="E1710" s="95"/>
      <c r="F1710" s="95"/>
      <c r="G1710" s="257"/>
    </row>
    <row r="1711" spans="1:7" ht="15">
      <c r="A1711" s="126"/>
      <c r="B1711" s="256"/>
      <c r="C1711" s="95"/>
      <c r="D1711" s="95"/>
      <c r="E1711" s="95"/>
      <c r="F1711" s="95"/>
      <c r="G1711" s="257"/>
    </row>
    <row r="1712" spans="1:7" ht="15">
      <c r="A1712" s="126"/>
      <c r="B1712" s="256"/>
      <c r="C1712" s="95"/>
      <c r="D1712" s="95"/>
      <c r="E1712" s="95"/>
      <c r="F1712" s="95"/>
      <c r="G1712" s="257"/>
    </row>
    <row r="1713" spans="1:7" ht="15">
      <c r="A1713" s="126"/>
      <c r="B1713" s="256"/>
      <c r="C1713" s="95"/>
      <c r="D1713" s="95"/>
      <c r="E1713" s="95"/>
      <c r="F1713" s="95"/>
      <c r="G1713" s="257"/>
    </row>
    <row r="1714" spans="1:7" ht="15">
      <c r="A1714" s="126"/>
      <c r="B1714" s="256"/>
      <c r="C1714" s="95"/>
      <c r="D1714" s="95"/>
      <c r="E1714" s="95"/>
      <c r="F1714" s="95"/>
      <c r="G1714" s="257"/>
    </row>
    <row r="1715" spans="1:7" ht="15">
      <c r="A1715" s="126"/>
      <c r="B1715" s="256"/>
      <c r="C1715" s="95"/>
      <c r="D1715" s="95"/>
      <c r="E1715" s="95"/>
      <c r="F1715" s="95"/>
      <c r="G1715" s="257"/>
    </row>
    <row r="1716" spans="1:7" ht="15">
      <c r="A1716" s="126"/>
      <c r="B1716" s="256"/>
      <c r="C1716" s="95"/>
      <c r="D1716" s="95"/>
      <c r="E1716" s="95"/>
      <c r="F1716" s="95"/>
      <c r="G1716" s="257"/>
    </row>
    <row r="1717" spans="1:7" ht="15">
      <c r="A1717" s="126"/>
      <c r="B1717" s="256"/>
      <c r="C1717" s="95"/>
      <c r="D1717" s="95"/>
      <c r="E1717" s="95"/>
      <c r="F1717" s="95"/>
      <c r="G1717" s="257"/>
    </row>
    <row r="1718" spans="1:7" ht="15">
      <c r="A1718" s="126"/>
      <c r="B1718" s="256"/>
      <c r="C1718" s="95"/>
      <c r="D1718" s="95"/>
      <c r="E1718" s="95"/>
      <c r="F1718" s="95"/>
      <c r="G1718" s="257"/>
    </row>
    <row r="1719" spans="1:7" ht="15">
      <c r="A1719" s="126"/>
      <c r="B1719" s="256"/>
      <c r="C1719" s="95"/>
      <c r="D1719" s="95"/>
      <c r="E1719" s="95"/>
      <c r="F1719" s="95"/>
      <c r="G1719" s="257"/>
    </row>
    <row r="1720" spans="1:7" ht="15">
      <c r="A1720" s="126"/>
      <c r="B1720" s="256"/>
      <c r="C1720" s="95"/>
      <c r="D1720" s="95"/>
      <c r="E1720" s="95"/>
      <c r="F1720" s="95"/>
      <c r="G1720" s="257"/>
    </row>
    <row r="1721" spans="1:7" ht="15">
      <c r="A1721" s="126"/>
      <c r="B1721" s="256"/>
      <c r="C1721" s="95"/>
      <c r="D1721" s="95"/>
      <c r="E1721" s="95"/>
      <c r="F1721" s="95"/>
      <c r="G1721" s="257"/>
    </row>
    <row r="1722" spans="1:7" ht="15">
      <c r="A1722" s="126"/>
      <c r="B1722" s="256"/>
      <c r="C1722" s="95"/>
      <c r="D1722" s="95"/>
      <c r="E1722" s="95"/>
      <c r="F1722" s="95"/>
      <c r="G1722" s="257"/>
    </row>
    <row r="1723" spans="1:7" ht="15">
      <c r="A1723" s="126"/>
      <c r="B1723" s="256"/>
      <c r="C1723" s="95"/>
      <c r="D1723" s="95"/>
      <c r="E1723" s="95"/>
      <c r="F1723" s="95"/>
      <c r="G1723" s="257"/>
    </row>
    <row r="1724" spans="1:7" ht="15">
      <c r="A1724" s="126"/>
      <c r="B1724" s="256"/>
      <c r="C1724" s="95"/>
      <c r="D1724" s="95"/>
      <c r="E1724" s="95"/>
      <c r="F1724" s="95"/>
      <c r="G1724" s="257"/>
    </row>
    <row r="1725" spans="1:7" ht="15">
      <c r="A1725" s="126"/>
      <c r="B1725" s="256"/>
      <c r="C1725" s="95"/>
      <c r="D1725" s="95"/>
      <c r="E1725" s="95"/>
      <c r="F1725" s="95"/>
      <c r="G1725" s="257"/>
    </row>
    <row r="1726" spans="1:7" ht="15">
      <c r="A1726" s="126"/>
      <c r="B1726" s="256"/>
      <c r="C1726" s="95"/>
      <c r="D1726" s="95"/>
      <c r="E1726" s="95"/>
      <c r="F1726" s="95"/>
      <c r="G1726" s="257"/>
    </row>
    <row r="1727" spans="1:7" ht="15">
      <c r="A1727" s="126"/>
      <c r="B1727" s="256"/>
      <c r="C1727" s="95"/>
      <c r="D1727" s="95"/>
      <c r="E1727" s="95"/>
      <c r="F1727" s="95"/>
      <c r="G1727" s="257"/>
    </row>
    <row r="1728" spans="1:7" ht="15">
      <c r="A1728" s="126"/>
      <c r="B1728" s="256"/>
      <c r="C1728" s="95"/>
      <c r="D1728" s="95"/>
      <c r="E1728" s="95"/>
      <c r="F1728" s="95"/>
      <c r="G1728" s="257"/>
    </row>
    <row r="1729" spans="1:7" ht="15">
      <c r="A1729" s="126"/>
      <c r="B1729" s="256"/>
      <c r="C1729" s="95"/>
      <c r="D1729" s="95"/>
      <c r="E1729" s="95"/>
      <c r="F1729" s="95"/>
      <c r="G1729" s="257"/>
    </row>
    <row r="1730" spans="1:7" ht="15">
      <c r="A1730" s="126"/>
      <c r="B1730" s="256"/>
      <c r="C1730" s="95"/>
      <c r="D1730" s="95"/>
      <c r="E1730" s="95"/>
      <c r="F1730" s="95"/>
      <c r="G1730" s="257"/>
    </row>
    <row r="1731" spans="1:7" ht="15">
      <c r="A1731" s="126"/>
      <c r="B1731" s="256"/>
      <c r="C1731" s="95"/>
      <c r="D1731" s="95"/>
      <c r="E1731" s="95"/>
      <c r="F1731" s="95"/>
      <c r="G1731" s="257"/>
    </row>
    <row r="1732" spans="1:7" ht="15">
      <c r="A1732" s="126"/>
      <c r="B1732" s="256"/>
      <c r="C1732" s="95"/>
      <c r="D1732" s="95"/>
      <c r="E1732" s="95"/>
      <c r="F1732" s="95"/>
      <c r="G1732" s="257"/>
    </row>
    <row r="1733" spans="1:7" ht="15">
      <c r="A1733" s="126"/>
      <c r="B1733" s="256"/>
      <c r="C1733" s="95"/>
      <c r="D1733" s="95"/>
      <c r="E1733" s="95"/>
      <c r="F1733" s="95"/>
      <c r="G1733" s="257"/>
    </row>
    <row r="1734" spans="1:7" ht="15">
      <c r="A1734" s="126"/>
      <c r="B1734" s="256"/>
      <c r="C1734" s="95"/>
      <c r="D1734" s="95"/>
      <c r="E1734" s="95"/>
      <c r="F1734" s="95"/>
      <c r="G1734" s="257"/>
    </row>
    <row r="1735" spans="1:7" ht="15">
      <c r="A1735" s="126"/>
      <c r="B1735" s="256"/>
      <c r="C1735" s="95"/>
      <c r="D1735" s="95"/>
      <c r="E1735" s="95"/>
      <c r="F1735" s="95"/>
      <c r="G1735" s="257"/>
    </row>
    <row r="1736" spans="1:7" ht="15">
      <c r="A1736" s="126"/>
      <c r="B1736" s="256"/>
      <c r="C1736" s="95"/>
      <c r="D1736" s="95"/>
      <c r="E1736" s="95"/>
      <c r="F1736" s="95"/>
      <c r="G1736" s="257"/>
    </row>
    <row r="1737" spans="1:7" ht="15">
      <c r="A1737" s="126"/>
      <c r="B1737" s="256"/>
      <c r="C1737" s="95"/>
      <c r="D1737" s="95"/>
      <c r="E1737" s="95"/>
      <c r="F1737" s="95"/>
      <c r="G1737" s="257"/>
    </row>
    <row r="1738" spans="1:7" ht="15">
      <c r="A1738" s="126"/>
      <c r="B1738" s="256"/>
      <c r="C1738" s="95"/>
      <c r="D1738" s="95"/>
      <c r="E1738" s="95"/>
      <c r="F1738" s="95"/>
      <c r="G1738" s="257"/>
    </row>
    <row r="1739" spans="1:7" ht="15">
      <c r="A1739" s="126"/>
      <c r="B1739" s="256"/>
      <c r="C1739" s="95"/>
      <c r="D1739" s="95"/>
      <c r="E1739" s="95"/>
      <c r="F1739" s="95"/>
      <c r="G1739" s="257"/>
    </row>
    <row r="1740" spans="1:7" ht="15">
      <c r="A1740" s="126"/>
      <c r="B1740" s="256"/>
      <c r="C1740" s="95"/>
      <c r="D1740" s="95"/>
      <c r="E1740" s="95"/>
      <c r="F1740" s="95"/>
      <c r="G1740" s="257"/>
    </row>
    <row r="1741" spans="1:7" ht="15">
      <c r="A1741" s="126"/>
      <c r="B1741" s="256"/>
      <c r="C1741" s="95"/>
      <c r="D1741" s="95"/>
      <c r="E1741" s="95"/>
      <c r="F1741" s="95"/>
      <c r="G1741" s="257"/>
    </row>
    <row r="1742" spans="1:7" ht="15">
      <c r="A1742" s="126"/>
      <c r="B1742" s="256"/>
      <c r="C1742" s="95"/>
      <c r="D1742" s="95"/>
      <c r="E1742" s="95"/>
      <c r="F1742" s="95"/>
      <c r="G1742" s="257"/>
    </row>
    <row r="1743" spans="1:7" ht="15">
      <c r="A1743" s="126"/>
      <c r="B1743" s="256"/>
      <c r="C1743" s="95"/>
      <c r="D1743" s="95"/>
      <c r="E1743" s="95"/>
      <c r="F1743" s="95"/>
      <c r="G1743" s="257"/>
    </row>
    <row r="1744" spans="1:7" ht="15">
      <c r="A1744" s="126"/>
      <c r="B1744" s="256"/>
      <c r="C1744" s="95"/>
      <c r="D1744" s="95"/>
      <c r="E1744" s="95"/>
      <c r="F1744" s="95"/>
      <c r="G1744" s="257"/>
    </row>
    <row r="1745" spans="1:7" ht="15">
      <c r="A1745" s="126"/>
      <c r="B1745" s="256"/>
      <c r="C1745" s="95"/>
      <c r="D1745" s="95"/>
      <c r="E1745" s="95"/>
      <c r="F1745" s="95"/>
      <c r="G1745" s="257"/>
    </row>
    <row r="1746" spans="1:7" ht="15">
      <c r="A1746" s="126"/>
      <c r="B1746" s="256"/>
      <c r="C1746" s="95"/>
      <c r="D1746" s="95"/>
      <c r="E1746" s="95"/>
      <c r="F1746" s="95"/>
      <c r="G1746" s="257"/>
    </row>
    <row r="1747" spans="1:7" ht="15">
      <c r="A1747" s="126"/>
      <c r="B1747" s="256"/>
      <c r="C1747" s="95"/>
      <c r="D1747" s="95"/>
      <c r="E1747" s="95"/>
      <c r="F1747" s="95"/>
      <c r="G1747" s="257"/>
    </row>
    <row r="1748" spans="1:7" ht="15">
      <c r="A1748" s="126"/>
      <c r="B1748" s="256"/>
      <c r="C1748" s="95"/>
      <c r="D1748" s="95"/>
      <c r="E1748" s="95"/>
      <c r="F1748" s="95"/>
      <c r="G1748" s="257"/>
    </row>
    <row r="1749" spans="1:7" ht="15">
      <c r="A1749" s="126"/>
      <c r="B1749" s="256"/>
      <c r="C1749" s="95"/>
      <c r="D1749" s="95"/>
      <c r="E1749" s="95"/>
      <c r="F1749" s="95"/>
      <c r="G1749" s="257"/>
    </row>
    <row r="1750" spans="1:7" ht="15">
      <c r="A1750" s="126"/>
      <c r="B1750" s="256"/>
      <c r="C1750" s="95"/>
      <c r="D1750" s="95"/>
      <c r="E1750" s="95"/>
      <c r="F1750" s="95"/>
      <c r="G1750" s="257"/>
    </row>
    <row r="1751" spans="1:7" ht="15">
      <c r="A1751" s="126"/>
      <c r="B1751" s="256"/>
      <c r="C1751" s="95"/>
      <c r="D1751" s="95"/>
      <c r="E1751" s="95"/>
      <c r="F1751" s="95"/>
      <c r="G1751" s="257"/>
    </row>
    <row r="1752" spans="1:7" ht="15">
      <c r="A1752" s="126"/>
      <c r="B1752" s="256"/>
      <c r="C1752" s="95"/>
      <c r="D1752" s="95"/>
      <c r="E1752" s="95"/>
      <c r="F1752" s="95"/>
      <c r="G1752" s="257"/>
    </row>
    <row r="1753" spans="1:7" ht="15">
      <c r="A1753" s="126"/>
      <c r="B1753" s="256"/>
      <c r="C1753" s="95"/>
      <c r="D1753" s="95"/>
      <c r="E1753" s="95"/>
      <c r="F1753" s="95"/>
      <c r="G1753" s="257"/>
    </row>
    <row r="1754" spans="1:7" ht="15">
      <c r="A1754" s="126"/>
      <c r="B1754" s="256"/>
      <c r="C1754" s="95"/>
      <c r="D1754" s="95"/>
      <c r="E1754" s="95"/>
      <c r="F1754" s="95"/>
      <c r="G1754" s="257"/>
    </row>
    <row r="1755" spans="1:7" ht="15">
      <c r="A1755" s="126"/>
      <c r="B1755" s="256"/>
      <c r="C1755" s="95"/>
      <c r="D1755" s="95"/>
      <c r="E1755" s="95"/>
      <c r="F1755" s="95"/>
      <c r="G1755" s="257"/>
    </row>
    <row r="1756" spans="1:7" ht="15">
      <c r="A1756" s="126"/>
      <c r="B1756" s="256"/>
      <c r="C1756" s="95"/>
      <c r="D1756" s="95"/>
      <c r="E1756" s="95"/>
      <c r="F1756" s="95"/>
      <c r="G1756" s="257"/>
    </row>
    <row r="1757" spans="1:7" ht="15">
      <c r="A1757" s="126"/>
      <c r="B1757" s="256"/>
      <c r="C1757" s="95"/>
      <c r="D1757" s="95"/>
      <c r="E1757" s="95"/>
      <c r="F1757" s="95"/>
      <c r="G1757" s="257"/>
    </row>
    <row r="1758" spans="1:7" ht="15">
      <c r="A1758" s="126"/>
      <c r="B1758" s="256"/>
      <c r="C1758" s="95"/>
      <c r="D1758" s="95"/>
      <c r="E1758" s="95"/>
      <c r="F1758" s="95"/>
      <c r="G1758" s="257"/>
    </row>
    <row r="1759" spans="1:7" ht="15">
      <c r="A1759" s="126"/>
      <c r="B1759" s="256"/>
      <c r="C1759" s="95"/>
      <c r="D1759" s="95"/>
      <c r="E1759" s="95"/>
      <c r="F1759" s="95"/>
      <c r="G1759" s="257"/>
    </row>
    <row r="1760" spans="1:7" ht="15">
      <c r="A1760" s="126"/>
      <c r="B1760" s="256"/>
      <c r="C1760" s="95"/>
      <c r="D1760" s="95"/>
      <c r="E1760" s="95"/>
      <c r="F1760" s="95"/>
      <c r="G1760" s="257"/>
    </row>
    <row r="1761" spans="1:7" ht="15">
      <c r="A1761" s="126"/>
      <c r="B1761" s="256"/>
      <c r="C1761" s="95"/>
      <c r="D1761" s="95"/>
      <c r="E1761" s="95"/>
      <c r="F1761" s="95"/>
      <c r="G1761" s="257"/>
    </row>
    <row r="1762" spans="1:7" ht="15">
      <c r="A1762" s="126"/>
      <c r="B1762" s="256"/>
      <c r="C1762" s="95"/>
      <c r="D1762" s="95"/>
      <c r="E1762" s="95"/>
      <c r="F1762" s="95"/>
      <c r="G1762" s="257"/>
    </row>
    <row r="1763" spans="1:7" ht="15">
      <c r="A1763" s="126"/>
      <c r="B1763" s="256"/>
      <c r="C1763" s="95"/>
      <c r="D1763" s="95"/>
      <c r="E1763" s="95"/>
      <c r="F1763" s="95"/>
      <c r="G1763" s="257"/>
    </row>
    <row r="1764" spans="1:7" ht="15">
      <c r="A1764" s="126"/>
      <c r="B1764" s="256"/>
      <c r="C1764" s="95"/>
      <c r="D1764" s="95"/>
      <c r="E1764" s="95"/>
      <c r="F1764" s="95"/>
      <c r="G1764" s="257"/>
    </row>
    <row r="1765" spans="1:7" ht="15">
      <c r="A1765" s="126"/>
      <c r="B1765" s="256"/>
      <c r="C1765" s="95"/>
      <c r="D1765" s="95"/>
      <c r="E1765" s="95"/>
      <c r="F1765" s="95"/>
      <c r="G1765" s="257"/>
    </row>
    <row r="1766" spans="1:7" ht="15">
      <c r="A1766" s="126"/>
      <c r="B1766" s="256"/>
      <c r="C1766" s="95"/>
      <c r="D1766" s="95"/>
      <c r="E1766" s="95"/>
      <c r="F1766" s="95"/>
      <c r="G1766" s="257"/>
    </row>
    <row r="1767" spans="1:7" ht="15">
      <c r="A1767" s="126"/>
      <c r="B1767" s="256"/>
      <c r="C1767" s="95"/>
      <c r="D1767" s="95"/>
      <c r="E1767" s="95"/>
      <c r="F1767" s="95"/>
      <c r="G1767" s="257"/>
    </row>
    <row r="1768" spans="1:7" ht="15">
      <c r="A1768" s="126"/>
      <c r="B1768" s="256"/>
      <c r="C1768" s="95"/>
      <c r="D1768" s="95"/>
      <c r="E1768" s="95"/>
      <c r="F1768" s="95"/>
      <c r="G1768" s="257"/>
    </row>
    <row r="1769" spans="1:7" ht="15">
      <c r="A1769" s="126"/>
      <c r="B1769" s="256"/>
      <c r="C1769" s="95"/>
      <c r="D1769" s="95"/>
      <c r="E1769" s="95"/>
      <c r="F1769" s="95"/>
      <c r="G1769" s="257"/>
    </row>
    <row r="1770" spans="1:7" ht="15">
      <c r="A1770" s="126"/>
      <c r="B1770" s="256"/>
      <c r="C1770" s="95"/>
      <c r="D1770" s="95"/>
      <c r="E1770" s="95"/>
      <c r="F1770" s="95"/>
      <c r="G1770" s="257"/>
    </row>
    <row r="1771" spans="1:7" ht="15">
      <c r="A1771" s="126"/>
      <c r="B1771" s="256"/>
      <c r="C1771" s="95"/>
      <c r="D1771" s="95"/>
      <c r="E1771" s="95"/>
      <c r="F1771" s="95"/>
      <c r="G1771" s="257"/>
    </row>
    <row r="1772" spans="1:7" ht="15">
      <c r="A1772" s="126"/>
      <c r="B1772" s="256"/>
      <c r="C1772" s="95"/>
      <c r="D1772" s="95"/>
      <c r="E1772" s="95"/>
      <c r="F1772" s="95"/>
      <c r="G1772" s="257"/>
    </row>
    <row r="1773" spans="1:7" ht="15">
      <c r="A1773" s="126"/>
      <c r="B1773" s="256"/>
      <c r="C1773" s="95"/>
      <c r="D1773" s="95"/>
      <c r="E1773" s="95"/>
      <c r="F1773" s="95"/>
      <c r="G1773" s="257"/>
    </row>
    <row r="1774" spans="1:7" ht="15">
      <c r="A1774" s="126"/>
      <c r="B1774" s="256"/>
      <c r="C1774" s="95"/>
      <c r="D1774" s="95"/>
      <c r="E1774" s="95"/>
      <c r="F1774" s="95"/>
      <c r="G1774" s="257"/>
    </row>
    <row r="1775" spans="1:7" ht="15">
      <c r="A1775" s="126"/>
      <c r="B1775" s="256"/>
      <c r="C1775" s="95"/>
      <c r="D1775" s="95"/>
      <c r="E1775" s="95"/>
      <c r="F1775" s="95"/>
      <c r="G1775" s="257"/>
    </row>
    <row r="1776" spans="1:7" ht="15">
      <c r="A1776" s="126"/>
      <c r="B1776" s="256"/>
      <c r="C1776" s="95"/>
      <c r="D1776" s="95"/>
      <c r="E1776" s="95"/>
      <c r="F1776" s="95"/>
      <c r="G1776" s="257"/>
    </row>
    <row r="1777" spans="1:7" ht="15">
      <c r="A1777" s="126"/>
      <c r="B1777" s="256"/>
      <c r="C1777" s="95"/>
      <c r="D1777" s="95"/>
      <c r="E1777" s="95"/>
      <c r="F1777" s="95"/>
      <c r="G1777" s="257"/>
    </row>
    <row r="1778" spans="1:7" ht="15">
      <c r="A1778" s="126"/>
      <c r="B1778" s="256"/>
      <c r="C1778" s="95"/>
      <c r="D1778" s="95"/>
      <c r="E1778" s="95"/>
      <c r="F1778" s="95"/>
      <c r="G1778" s="257"/>
    </row>
    <row r="1779" spans="1:7" ht="15">
      <c r="A1779" s="126"/>
      <c r="B1779" s="256"/>
      <c r="C1779" s="95"/>
      <c r="D1779" s="95"/>
      <c r="E1779" s="95"/>
      <c r="F1779" s="95"/>
      <c r="G1779" s="257"/>
    </row>
    <row r="1780" spans="1:7" ht="15">
      <c r="A1780" s="126"/>
      <c r="B1780" s="256"/>
      <c r="C1780" s="95"/>
      <c r="D1780" s="95"/>
      <c r="E1780" s="95"/>
      <c r="F1780" s="95"/>
      <c r="G1780" s="257"/>
    </row>
    <row r="1781" spans="1:7" ht="15">
      <c r="A1781" s="126"/>
      <c r="B1781" s="256"/>
      <c r="C1781" s="95"/>
      <c r="D1781" s="95"/>
      <c r="E1781" s="95"/>
      <c r="F1781" s="95"/>
      <c r="G1781" s="257"/>
    </row>
    <row r="1782" spans="1:7" ht="15">
      <c r="A1782" s="126"/>
      <c r="B1782" s="256"/>
      <c r="C1782" s="95"/>
      <c r="D1782" s="95"/>
      <c r="E1782" s="95"/>
      <c r="F1782" s="95"/>
      <c r="G1782" s="257"/>
    </row>
    <row r="1783" spans="1:7" ht="15">
      <c r="A1783" s="126"/>
      <c r="B1783" s="256"/>
      <c r="C1783" s="95"/>
      <c r="D1783" s="95"/>
      <c r="E1783" s="95"/>
      <c r="F1783" s="95"/>
      <c r="G1783" s="257"/>
    </row>
    <row r="1784" spans="1:7" ht="15">
      <c r="A1784" s="126"/>
      <c r="B1784" s="256"/>
      <c r="C1784" s="95"/>
      <c r="D1784" s="95"/>
      <c r="E1784" s="95"/>
      <c r="F1784" s="95"/>
      <c r="G1784" s="257"/>
    </row>
    <row r="1785" spans="1:7" ht="15">
      <c r="A1785" s="126"/>
      <c r="B1785" s="256"/>
      <c r="C1785" s="95"/>
      <c r="D1785" s="95"/>
      <c r="E1785" s="95"/>
      <c r="F1785" s="95"/>
      <c r="G1785" s="257"/>
    </row>
    <row r="1786" spans="1:7" ht="15">
      <c r="A1786" s="126"/>
      <c r="B1786" s="256"/>
      <c r="C1786" s="95"/>
      <c r="D1786" s="95"/>
      <c r="E1786" s="95"/>
      <c r="F1786" s="95"/>
      <c r="G1786" s="257"/>
    </row>
    <row r="1787" spans="1:7" ht="15">
      <c r="A1787" s="126"/>
      <c r="B1787" s="256"/>
      <c r="C1787" s="95"/>
      <c r="D1787" s="95"/>
      <c r="E1787" s="95"/>
      <c r="F1787" s="95"/>
      <c r="G1787" s="257"/>
    </row>
    <row r="1788" spans="1:7" ht="15">
      <c r="A1788" s="126"/>
      <c r="B1788" s="256"/>
      <c r="C1788" s="95"/>
      <c r="D1788" s="95"/>
      <c r="E1788" s="95"/>
      <c r="F1788" s="95"/>
      <c r="G1788" s="257"/>
    </row>
    <row r="1789" spans="1:7" ht="15">
      <c r="A1789" s="126"/>
      <c r="B1789" s="256"/>
      <c r="C1789" s="95"/>
      <c r="D1789" s="95"/>
      <c r="E1789" s="95"/>
      <c r="F1789" s="95"/>
      <c r="G1789" s="257"/>
    </row>
    <row r="1790" spans="1:7" ht="15">
      <c r="A1790" s="126"/>
      <c r="B1790" s="256"/>
      <c r="C1790" s="95"/>
      <c r="D1790" s="95"/>
      <c r="E1790" s="95"/>
      <c r="F1790" s="95"/>
      <c r="G1790" s="257"/>
    </row>
    <row r="1791" spans="1:7" ht="15">
      <c r="A1791" s="126"/>
      <c r="B1791" s="256"/>
      <c r="C1791" s="95"/>
      <c r="D1791" s="95"/>
      <c r="E1791" s="95"/>
      <c r="F1791" s="95"/>
      <c r="G1791" s="257"/>
    </row>
    <row r="1792" spans="1:7" ht="15">
      <c r="A1792" s="126"/>
      <c r="B1792" s="256"/>
      <c r="C1792" s="95"/>
      <c r="D1792" s="95"/>
      <c r="E1792" s="95"/>
      <c r="F1792" s="95"/>
      <c r="G1792" s="257"/>
    </row>
    <row r="1793" spans="1:7" ht="15">
      <c r="A1793" s="126"/>
      <c r="B1793" s="256"/>
      <c r="C1793" s="95"/>
      <c r="D1793" s="95"/>
      <c r="E1793" s="95"/>
      <c r="F1793" s="95"/>
      <c r="G1793" s="257"/>
    </row>
    <row r="1794" spans="1:7" ht="15">
      <c r="A1794" s="126"/>
      <c r="B1794" s="256"/>
      <c r="C1794" s="95"/>
      <c r="D1794" s="95"/>
      <c r="E1794" s="95"/>
      <c r="F1794" s="95"/>
      <c r="G1794" s="257"/>
    </row>
    <row r="1795" spans="1:7" ht="15">
      <c r="A1795" s="126"/>
      <c r="B1795" s="256"/>
      <c r="C1795" s="95"/>
      <c r="D1795" s="95"/>
      <c r="E1795" s="95"/>
      <c r="F1795" s="95"/>
      <c r="G1795" s="257"/>
    </row>
    <row r="1796" spans="1:7" ht="15">
      <c r="A1796" s="126"/>
      <c r="B1796" s="256"/>
      <c r="C1796" s="95"/>
      <c r="D1796" s="95"/>
      <c r="E1796" s="95"/>
      <c r="F1796" s="95"/>
      <c r="G1796" s="257"/>
    </row>
    <row r="1797" spans="1:7" ht="15">
      <c r="A1797" s="126"/>
      <c r="B1797" s="256"/>
      <c r="C1797" s="95"/>
      <c r="D1797" s="95"/>
      <c r="E1797" s="95"/>
      <c r="F1797" s="95"/>
      <c r="G1797" s="257"/>
    </row>
    <row r="1798" spans="1:7" ht="15">
      <c r="A1798" s="126"/>
      <c r="B1798" s="256"/>
      <c r="C1798" s="95"/>
      <c r="D1798" s="95"/>
      <c r="E1798" s="95"/>
      <c r="F1798" s="95"/>
      <c r="G1798" s="257"/>
    </row>
    <row r="1799" spans="1:7" ht="15">
      <c r="A1799" s="126"/>
      <c r="B1799" s="256"/>
      <c r="C1799" s="95"/>
      <c r="D1799" s="95"/>
      <c r="E1799" s="95"/>
      <c r="F1799" s="95"/>
      <c r="G1799" s="257"/>
    </row>
    <row r="1800" spans="1:7" ht="15">
      <c r="A1800" s="126"/>
      <c r="B1800" s="256"/>
      <c r="C1800" s="95"/>
      <c r="D1800" s="95"/>
      <c r="E1800" s="95"/>
      <c r="F1800" s="95"/>
      <c r="G1800" s="257"/>
    </row>
    <row r="1801" spans="1:7" ht="15">
      <c r="A1801" s="126"/>
      <c r="B1801" s="256"/>
      <c r="C1801" s="95"/>
      <c r="D1801" s="95"/>
      <c r="E1801" s="95"/>
      <c r="F1801" s="95"/>
      <c r="G1801" s="257"/>
    </row>
    <row r="1802" spans="1:7" ht="15">
      <c r="A1802" s="126"/>
      <c r="B1802" s="256"/>
      <c r="C1802" s="95"/>
      <c r="D1802" s="95"/>
      <c r="E1802" s="95"/>
      <c r="F1802" s="95"/>
      <c r="G1802" s="257"/>
    </row>
    <row r="1803" spans="1:7" ht="15">
      <c r="A1803" s="126"/>
      <c r="B1803" s="256"/>
      <c r="C1803" s="95"/>
      <c r="D1803" s="95"/>
      <c r="E1803" s="95"/>
      <c r="F1803" s="95"/>
      <c r="G1803" s="257"/>
    </row>
    <row r="1804" spans="1:7" ht="15">
      <c r="A1804" s="126"/>
      <c r="B1804" s="256"/>
      <c r="C1804" s="95"/>
      <c r="D1804" s="95"/>
      <c r="E1804" s="95"/>
      <c r="F1804" s="95"/>
      <c r="G1804" s="257"/>
    </row>
    <row r="1805" spans="1:7" ht="15">
      <c r="A1805" s="126"/>
      <c r="B1805" s="256"/>
      <c r="C1805" s="95"/>
      <c r="D1805" s="95"/>
      <c r="E1805" s="95"/>
      <c r="F1805" s="95"/>
      <c r="G1805" s="257"/>
    </row>
    <row r="1806" spans="1:7" ht="15">
      <c r="A1806" s="126"/>
      <c r="B1806" s="256"/>
      <c r="C1806" s="95"/>
      <c r="D1806" s="95"/>
      <c r="E1806" s="95"/>
      <c r="F1806" s="95"/>
      <c r="G1806" s="257"/>
    </row>
    <row r="1807" spans="1:7" ht="15">
      <c r="A1807" s="126"/>
      <c r="B1807" s="256"/>
      <c r="C1807" s="95"/>
      <c r="D1807" s="95"/>
      <c r="E1807" s="95"/>
      <c r="F1807" s="95"/>
      <c r="G1807" s="257"/>
    </row>
    <row r="1808" spans="1:7" ht="15">
      <c r="A1808" s="126"/>
      <c r="B1808" s="256"/>
      <c r="C1808" s="95"/>
      <c r="D1808" s="95"/>
      <c r="E1808" s="95"/>
      <c r="F1808" s="95"/>
      <c r="G1808" s="257"/>
    </row>
    <row r="1809" spans="1:7" ht="15">
      <c r="A1809" s="126"/>
      <c r="B1809" s="256"/>
      <c r="C1809" s="95"/>
      <c r="D1809" s="95"/>
      <c r="E1809" s="95"/>
      <c r="F1809" s="95"/>
      <c r="G1809" s="257"/>
    </row>
    <row r="1810" spans="1:7" ht="15">
      <c r="A1810" s="126"/>
      <c r="B1810" s="256"/>
      <c r="C1810" s="95"/>
      <c r="D1810" s="95"/>
      <c r="E1810" s="95"/>
      <c r="F1810" s="95"/>
      <c r="G1810" s="257"/>
    </row>
    <row r="1811" spans="1:7" ht="15">
      <c r="A1811" s="126"/>
      <c r="B1811" s="256"/>
      <c r="C1811" s="95"/>
      <c r="D1811" s="95"/>
      <c r="E1811" s="95"/>
      <c r="F1811" s="95"/>
      <c r="G1811" s="257"/>
    </row>
    <row r="1812" spans="1:7" ht="15">
      <c r="A1812" s="126"/>
      <c r="B1812" s="256"/>
      <c r="C1812" s="95"/>
      <c r="D1812" s="95"/>
      <c r="E1812" s="95"/>
      <c r="F1812" s="95"/>
      <c r="G1812" s="257"/>
    </row>
    <row r="1813" spans="1:7" ht="15">
      <c r="A1813" s="126"/>
      <c r="B1813" s="256"/>
      <c r="C1813" s="95"/>
      <c r="D1813" s="95"/>
      <c r="E1813" s="95"/>
      <c r="F1813" s="95"/>
      <c r="G1813" s="257"/>
    </row>
    <row r="1814" spans="1:7" ht="15">
      <c r="A1814" s="126"/>
      <c r="B1814" s="256"/>
      <c r="C1814" s="95"/>
      <c r="D1814" s="95"/>
      <c r="E1814" s="95"/>
      <c r="F1814" s="95"/>
      <c r="G1814" s="257"/>
    </row>
    <row r="1815" spans="1:7" ht="15">
      <c r="A1815" s="126"/>
      <c r="B1815" s="256"/>
      <c r="C1815" s="95"/>
      <c r="D1815" s="95"/>
      <c r="E1815" s="95"/>
      <c r="F1815" s="95"/>
      <c r="G1815" s="257"/>
    </row>
    <row r="1816" spans="1:7" ht="15">
      <c r="A1816" s="126"/>
      <c r="B1816" s="256"/>
      <c r="C1816" s="95"/>
      <c r="D1816" s="95"/>
      <c r="E1816" s="95"/>
      <c r="F1816" s="95"/>
      <c r="G1816" s="257"/>
    </row>
    <row r="1817" spans="1:7" ht="15">
      <c r="A1817" s="126"/>
      <c r="B1817" s="256"/>
      <c r="C1817" s="95"/>
      <c r="D1817" s="95"/>
      <c r="E1817" s="95"/>
      <c r="F1817" s="95"/>
      <c r="G1817" s="257"/>
    </row>
    <row r="1818" spans="1:7" ht="15">
      <c r="A1818" s="126"/>
      <c r="B1818" s="256"/>
      <c r="C1818" s="95"/>
      <c r="D1818" s="95"/>
      <c r="E1818" s="95"/>
      <c r="F1818" s="95"/>
      <c r="G1818" s="257"/>
    </row>
    <row r="1819" spans="1:7" ht="15">
      <c r="A1819" s="126"/>
      <c r="B1819" s="256"/>
      <c r="C1819" s="95"/>
      <c r="D1819" s="95"/>
      <c r="E1819" s="95"/>
      <c r="F1819" s="95"/>
      <c r="G1819" s="257"/>
    </row>
    <row r="1820" spans="1:7" ht="15">
      <c r="A1820" s="126"/>
      <c r="B1820" s="256"/>
      <c r="C1820" s="95"/>
      <c r="D1820" s="95"/>
      <c r="E1820" s="95"/>
      <c r="F1820" s="95"/>
      <c r="G1820" s="257"/>
    </row>
    <row r="1821" spans="1:7" ht="15">
      <c r="A1821" s="126"/>
      <c r="B1821" s="256"/>
      <c r="C1821" s="95"/>
      <c r="D1821" s="95"/>
      <c r="E1821" s="95"/>
      <c r="F1821" s="95"/>
      <c r="G1821" s="257"/>
    </row>
    <row r="1822" spans="1:7" ht="15">
      <c r="A1822" s="126"/>
      <c r="B1822" s="256"/>
      <c r="C1822" s="95"/>
      <c r="D1822" s="95"/>
      <c r="E1822" s="95"/>
      <c r="F1822" s="95"/>
      <c r="G1822" s="257"/>
    </row>
    <row r="1823" spans="1:7" ht="15">
      <c r="A1823" s="126"/>
      <c r="B1823" s="256"/>
      <c r="C1823" s="95"/>
      <c r="D1823" s="95"/>
      <c r="E1823" s="95"/>
      <c r="F1823" s="95"/>
      <c r="G1823" s="257"/>
    </row>
    <row r="1824" spans="1:7" ht="15">
      <c r="A1824" s="126"/>
      <c r="B1824" s="256"/>
      <c r="C1824" s="95"/>
      <c r="D1824" s="95"/>
      <c r="E1824" s="95"/>
      <c r="F1824" s="95"/>
      <c r="G1824" s="257"/>
    </row>
    <row r="1825" spans="1:7" ht="15">
      <c r="A1825" s="126"/>
      <c r="B1825" s="256"/>
      <c r="C1825" s="95"/>
      <c r="D1825" s="95"/>
      <c r="E1825" s="95"/>
      <c r="F1825" s="95"/>
      <c r="G1825" s="257"/>
    </row>
    <row r="1826" spans="1:7" ht="15">
      <c r="A1826" s="126"/>
      <c r="B1826" s="256"/>
      <c r="C1826" s="95"/>
      <c r="D1826" s="95"/>
      <c r="E1826" s="95"/>
      <c r="F1826" s="95"/>
      <c r="G1826" s="257"/>
    </row>
    <row r="1827" spans="1:7" ht="15">
      <c r="A1827" s="126"/>
      <c r="B1827" s="256"/>
      <c r="C1827" s="95"/>
      <c r="D1827" s="95"/>
      <c r="E1827" s="95"/>
      <c r="F1827" s="95"/>
      <c r="G1827" s="257"/>
    </row>
    <row r="1828" spans="1:7" ht="15">
      <c r="A1828" s="126"/>
      <c r="B1828" s="256"/>
      <c r="C1828" s="95"/>
      <c r="D1828" s="95"/>
      <c r="E1828" s="95"/>
      <c r="F1828" s="95"/>
      <c r="G1828" s="257"/>
    </row>
    <row r="1829" spans="1:7" ht="15">
      <c r="A1829" s="126"/>
      <c r="B1829" s="256"/>
      <c r="C1829" s="95"/>
      <c r="D1829" s="95"/>
      <c r="E1829" s="95"/>
      <c r="F1829" s="95"/>
      <c r="G1829" s="257"/>
    </row>
    <row r="1830" spans="1:7" ht="15">
      <c r="A1830" s="126"/>
      <c r="B1830" s="256"/>
      <c r="C1830" s="95"/>
      <c r="D1830" s="95"/>
      <c r="E1830" s="95"/>
      <c r="F1830" s="95"/>
      <c r="G1830" s="257"/>
    </row>
    <row r="1831" spans="1:7" ht="15">
      <c r="A1831" s="126"/>
      <c r="B1831" s="256"/>
      <c r="C1831" s="95"/>
      <c r="D1831" s="95"/>
      <c r="E1831" s="95"/>
      <c r="F1831" s="95"/>
      <c r="G1831" s="257"/>
    </row>
    <row r="1832" spans="1:7" ht="15">
      <c r="A1832" s="126"/>
      <c r="B1832" s="256"/>
      <c r="C1832" s="95"/>
      <c r="D1832" s="95"/>
      <c r="E1832" s="95"/>
      <c r="F1832" s="95"/>
      <c r="G1832" s="257"/>
    </row>
    <row r="1833" spans="1:7" ht="15">
      <c r="A1833" s="126"/>
      <c r="B1833" s="256"/>
      <c r="C1833" s="95"/>
      <c r="D1833" s="95"/>
      <c r="E1833" s="95"/>
      <c r="F1833" s="95"/>
      <c r="G1833" s="257"/>
    </row>
    <row r="1834" spans="1:7" ht="15">
      <c r="A1834" s="126"/>
      <c r="B1834" s="256"/>
      <c r="C1834" s="95"/>
      <c r="D1834" s="95"/>
      <c r="E1834" s="95"/>
      <c r="F1834" s="95"/>
      <c r="G1834" s="257"/>
    </row>
    <row r="1835" spans="1:7" ht="15">
      <c r="A1835" s="126"/>
      <c r="B1835" s="256"/>
      <c r="C1835" s="95"/>
      <c r="D1835" s="95"/>
      <c r="E1835" s="95"/>
      <c r="F1835" s="95"/>
      <c r="G1835" s="257"/>
    </row>
    <row r="1836" spans="1:7" ht="15">
      <c r="A1836" s="126"/>
      <c r="B1836" s="256"/>
      <c r="C1836" s="95"/>
      <c r="D1836" s="95"/>
      <c r="E1836" s="95"/>
      <c r="F1836" s="95"/>
      <c r="G1836" s="257"/>
    </row>
    <row r="1837" spans="1:7" ht="15">
      <c r="A1837" s="126"/>
      <c r="B1837" s="256"/>
      <c r="C1837" s="95"/>
      <c r="D1837" s="95"/>
      <c r="E1837" s="95"/>
      <c r="F1837" s="95"/>
      <c r="G1837" s="257"/>
    </row>
    <row r="1838" spans="1:7" ht="15">
      <c r="A1838" s="126"/>
      <c r="B1838" s="256"/>
      <c r="C1838" s="95"/>
      <c r="D1838" s="95"/>
      <c r="E1838" s="95"/>
      <c r="F1838" s="95"/>
      <c r="G1838" s="257"/>
    </row>
    <row r="1839" spans="1:7" ht="15">
      <c r="A1839" s="126"/>
      <c r="B1839" s="256"/>
      <c r="C1839" s="95"/>
      <c r="D1839" s="95"/>
      <c r="E1839" s="95"/>
      <c r="F1839" s="95"/>
      <c r="G1839" s="257"/>
    </row>
    <row r="1840" spans="1:7" ht="15">
      <c r="A1840" s="126"/>
      <c r="B1840" s="256"/>
      <c r="C1840" s="95"/>
      <c r="D1840" s="95"/>
      <c r="E1840" s="95"/>
      <c r="F1840" s="95"/>
      <c r="G1840" s="257"/>
    </row>
    <row r="1841" spans="1:7" ht="15">
      <c r="A1841" s="126"/>
      <c r="B1841" s="256"/>
      <c r="C1841" s="95"/>
      <c r="D1841" s="95"/>
      <c r="E1841" s="95"/>
      <c r="F1841" s="95"/>
      <c r="G1841" s="257"/>
    </row>
    <row r="1842" spans="1:7" ht="15">
      <c r="A1842" s="126"/>
      <c r="B1842" s="256"/>
      <c r="C1842" s="95"/>
      <c r="D1842" s="95"/>
      <c r="E1842" s="95"/>
      <c r="F1842" s="95"/>
      <c r="G1842" s="257"/>
    </row>
    <row r="1843" spans="1:7" ht="15">
      <c r="A1843" s="126"/>
      <c r="B1843" s="256"/>
      <c r="C1843" s="95"/>
      <c r="D1843" s="95"/>
      <c r="E1843" s="95"/>
      <c r="F1843" s="95"/>
      <c r="G1843" s="257"/>
    </row>
    <row r="1844" spans="1:7" ht="15">
      <c r="A1844" s="126"/>
      <c r="B1844" s="256"/>
      <c r="C1844" s="95"/>
      <c r="D1844" s="95"/>
      <c r="E1844" s="95"/>
      <c r="F1844" s="95"/>
      <c r="G1844" s="257"/>
    </row>
    <row r="1845" spans="1:7" ht="15">
      <c r="A1845" s="126"/>
      <c r="B1845" s="256"/>
      <c r="C1845" s="95"/>
      <c r="D1845" s="95"/>
      <c r="E1845" s="95"/>
      <c r="F1845" s="95"/>
      <c r="G1845" s="257"/>
    </row>
    <row r="1846" spans="1:7" ht="15">
      <c r="A1846" s="126"/>
      <c r="B1846" s="256"/>
      <c r="C1846" s="95"/>
      <c r="D1846" s="95"/>
      <c r="E1846" s="95"/>
      <c r="F1846" s="95"/>
      <c r="G1846" s="257"/>
    </row>
    <row r="1847" spans="1:7" ht="15">
      <c r="A1847" s="126"/>
      <c r="B1847" s="256"/>
      <c r="C1847" s="95"/>
      <c r="D1847" s="95"/>
      <c r="E1847" s="95"/>
      <c r="F1847" s="95"/>
      <c r="G1847" s="257"/>
    </row>
    <row r="1848" spans="1:7" ht="15">
      <c r="A1848" s="126"/>
      <c r="B1848" s="256"/>
      <c r="C1848" s="95"/>
      <c r="D1848" s="95"/>
      <c r="E1848" s="95"/>
      <c r="F1848" s="95"/>
      <c r="G1848" s="257"/>
    </row>
    <row r="1849" spans="1:7" ht="15">
      <c r="A1849" s="126"/>
      <c r="B1849" s="256"/>
      <c r="C1849" s="95"/>
      <c r="D1849" s="95"/>
      <c r="E1849" s="95"/>
      <c r="F1849" s="95"/>
      <c r="G1849" s="257"/>
    </row>
    <row r="1850" spans="1:7" ht="15">
      <c r="A1850" s="126"/>
      <c r="B1850" s="256"/>
      <c r="C1850" s="95"/>
      <c r="D1850" s="95"/>
      <c r="E1850" s="95"/>
      <c r="F1850" s="95"/>
      <c r="G1850" s="257"/>
    </row>
    <row r="1851" spans="1:7" ht="15">
      <c r="A1851" s="126"/>
      <c r="B1851" s="256"/>
      <c r="C1851" s="95"/>
      <c r="D1851" s="95"/>
      <c r="E1851" s="95"/>
      <c r="F1851" s="95"/>
      <c r="G1851" s="257"/>
    </row>
    <row r="1852" spans="1:7" ht="15">
      <c r="A1852" s="126"/>
      <c r="B1852" s="256"/>
      <c r="C1852" s="95"/>
      <c r="D1852" s="95"/>
      <c r="E1852" s="95"/>
      <c r="F1852" s="95"/>
      <c r="G1852" s="257"/>
    </row>
    <row r="1853" spans="1:7" ht="15">
      <c r="A1853" s="126"/>
      <c r="B1853" s="256"/>
      <c r="C1853" s="95"/>
      <c r="D1853" s="95"/>
      <c r="E1853" s="95"/>
      <c r="F1853" s="95"/>
      <c r="G1853" s="257"/>
    </row>
    <row r="1854" spans="1:7" ht="15">
      <c r="A1854" s="126"/>
      <c r="B1854" s="256"/>
      <c r="C1854" s="95"/>
      <c r="D1854" s="95"/>
      <c r="E1854" s="95"/>
      <c r="F1854" s="95"/>
      <c r="G1854" s="257"/>
    </row>
    <row r="1855" spans="1:7" ht="15">
      <c r="A1855" s="126"/>
      <c r="B1855" s="256"/>
      <c r="C1855" s="95"/>
      <c r="D1855" s="95"/>
      <c r="E1855" s="95"/>
      <c r="F1855" s="95"/>
      <c r="G1855" s="257"/>
    </row>
    <row r="1856" spans="1:7" ht="15">
      <c r="A1856" s="126"/>
      <c r="B1856" s="256"/>
      <c r="C1856" s="95"/>
      <c r="D1856" s="95"/>
      <c r="E1856" s="95"/>
      <c r="F1856" s="95"/>
      <c r="G1856" s="257"/>
    </row>
    <row r="1857" spans="1:7" ht="15">
      <c r="A1857" s="126"/>
      <c r="B1857" s="256"/>
      <c r="C1857" s="95"/>
      <c r="D1857" s="95"/>
      <c r="E1857" s="95"/>
      <c r="F1857" s="95"/>
      <c r="G1857" s="257"/>
    </row>
    <row r="1858" spans="1:7" ht="15">
      <c r="A1858" s="126"/>
      <c r="B1858" s="256"/>
      <c r="C1858" s="95"/>
      <c r="D1858" s="95"/>
      <c r="E1858" s="95"/>
      <c r="F1858" s="95"/>
      <c r="G1858" s="257"/>
    </row>
    <row r="1859" spans="1:7" ht="15">
      <c r="A1859" s="126"/>
      <c r="B1859" s="256"/>
      <c r="C1859" s="95"/>
      <c r="D1859" s="95"/>
      <c r="E1859" s="95"/>
      <c r="F1859" s="95"/>
      <c r="G1859" s="257"/>
    </row>
    <row r="1860" spans="1:7" ht="15">
      <c r="A1860" s="126"/>
      <c r="B1860" s="256"/>
      <c r="C1860" s="95"/>
      <c r="D1860" s="95"/>
      <c r="E1860" s="95"/>
      <c r="F1860" s="95"/>
      <c r="G1860" s="257"/>
    </row>
    <row r="1861" spans="1:7" ht="15">
      <c r="A1861" s="126"/>
      <c r="B1861" s="256"/>
      <c r="C1861" s="95"/>
      <c r="D1861" s="95"/>
      <c r="E1861" s="95"/>
      <c r="F1861" s="95"/>
      <c r="G1861" s="257"/>
    </row>
    <row r="1862" spans="1:7" ht="15">
      <c r="A1862" s="126"/>
      <c r="B1862" s="256"/>
      <c r="C1862" s="95"/>
      <c r="D1862" s="95"/>
      <c r="E1862" s="95"/>
      <c r="F1862" s="95"/>
      <c r="G1862" s="257"/>
    </row>
    <row r="1863" spans="1:7" ht="15">
      <c r="A1863" s="126"/>
      <c r="B1863" s="256"/>
      <c r="C1863" s="95"/>
      <c r="D1863" s="95"/>
      <c r="E1863" s="95"/>
      <c r="F1863" s="95"/>
      <c r="G1863" s="257"/>
    </row>
    <row r="1864" spans="1:7" ht="15">
      <c r="A1864" s="126"/>
      <c r="B1864" s="256"/>
      <c r="C1864" s="95"/>
      <c r="D1864" s="95"/>
      <c r="E1864" s="95"/>
      <c r="F1864" s="95"/>
      <c r="G1864" s="257"/>
    </row>
    <row r="1865" spans="1:7" ht="15">
      <c r="A1865" s="126"/>
      <c r="B1865" s="256"/>
      <c r="C1865" s="95"/>
      <c r="D1865" s="95"/>
      <c r="E1865" s="95"/>
      <c r="F1865" s="95"/>
      <c r="G1865" s="257"/>
    </row>
    <row r="1866" spans="1:7" ht="15">
      <c r="A1866" s="126"/>
      <c r="B1866" s="256"/>
      <c r="C1866" s="95"/>
      <c r="D1866" s="95"/>
      <c r="E1866" s="95"/>
      <c r="F1866" s="95"/>
      <c r="G1866" s="257"/>
    </row>
    <row r="1867" spans="1:7" ht="15">
      <c r="A1867" s="126"/>
      <c r="B1867" s="256"/>
      <c r="C1867" s="95"/>
      <c r="D1867" s="95"/>
      <c r="E1867" s="95"/>
      <c r="F1867" s="95"/>
      <c r="G1867" s="257"/>
    </row>
    <row r="1868" spans="1:7" ht="15">
      <c r="A1868" s="126"/>
      <c r="B1868" s="256"/>
      <c r="C1868" s="95"/>
      <c r="D1868" s="95"/>
      <c r="E1868" s="95"/>
      <c r="F1868" s="95"/>
      <c r="G1868" s="257"/>
    </row>
    <row r="1869" spans="1:7" ht="15">
      <c r="A1869" s="126"/>
      <c r="B1869" s="256"/>
      <c r="C1869" s="95"/>
      <c r="D1869" s="95"/>
      <c r="E1869" s="95"/>
      <c r="F1869" s="95"/>
      <c r="G1869" s="257"/>
    </row>
    <row r="1870" spans="1:7" ht="15">
      <c r="A1870" s="126"/>
      <c r="B1870" s="256"/>
      <c r="C1870" s="95"/>
      <c r="D1870" s="95"/>
      <c r="E1870" s="95"/>
      <c r="F1870" s="95"/>
      <c r="G1870" s="257"/>
    </row>
    <row r="1871" spans="1:7" ht="15">
      <c r="A1871" s="126"/>
      <c r="B1871" s="256"/>
      <c r="C1871" s="95"/>
      <c r="D1871" s="95"/>
      <c r="E1871" s="95"/>
      <c r="F1871" s="95"/>
      <c r="G1871" s="257"/>
    </row>
    <row r="1872" spans="1:7" ht="15">
      <c r="A1872" s="126"/>
      <c r="B1872" s="256"/>
      <c r="C1872" s="95"/>
      <c r="D1872" s="95"/>
      <c r="E1872" s="95"/>
      <c r="F1872" s="95"/>
      <c r="G1872" s="257"/>
    </row>
    <row r="1873" spans="1:7" ht="15">
      <c r="A1873" s="126"/>
      <c r="B1873" s="256"/>
      <c r="C1873" s="95"/>
      <c r="D1873" s="95"/>
      <c r="E1873" s="95"/>
      <c r="F1873" s="95"/>
      <c r="G1873" s="257"/>
    </row>
    <row r="1874" spans="1:7" ht="15">
      <c r="A1874" s="126"/>
      <c r="B1874" s="256"/>
      <c r="C1874" s="95"/>
      <c r="D1874" s="95"/>
      <c r="E1874" s="95"/>
      <c r="F1874" s="95"/>
      <c r="G1874" s="257"/>
    </row>
    <row r="1875" spans="1:7" ht="15">
      <c r="A1875" s="126"/>
      <c r="B1875" s="256"/>
      <c r="C1875" s="95"/>
      <c r="D1875" s="95"/>
      <c r="E1875" s="95"/>
      <c r="F1875" s="95"/>
      <c r="G1875" s="257"/>
    </row>
    <row r="1876" spans="1:7" ht="15">
      <c r="A1876" s="126"/>
      <c r="B1876" s="256"/>
      <c r="C1876" s="95"/>
      <c r="D1876" s="95"/>
      <c r="E1876" s="95"/>
      <c r="F1876" s="95"/>
      <c r="G1876" s="257"/>
    </row>
    <row r="1877" spans="1:7" ht="15">
      <c r="A1877" s="126"/>
      <c r="B1877" s="256"/>
      <c r="C1877" s="95"/>
      <c r="D1877" s="95"/>
      <c r="E1877" s="95"/>
      <c r="F1877" s="95"/>
      <c r="G1877" s="257"/>
    </row>
    <row r="1878" spans="1:7" ht="15">
      <c r="A1878" s="126"/>
      <c r="B1878" s="256"/>
      <c r="C1878" s="95"/>
      <c r="D1878" s="95"/>
      <c r="E1878" s="95"/>
      <c r="F1878" s="95"/>
      <c r="G1878" s="257"/>
    </row>
    <row r="1879" spans="1:7" ht="15">
      <c r="A1879" s="126"/>
      <c r="B1879" s="256"/>
      <c r="C1879" s="95"/>
      <c r="D1879" s="95"/>
      <c r="E1879" s="95"/>
      <c r="F1879" s="95"/>
      <c r="G1879" s="257"/>
    </row>
    <row r="1880" spans="1:7" ht="15">
      <c r="A1880" s="126"/>
      <c r="B1880" s="256"/>
      <c r="C1880" s="95"/>
      <c r="D1880" s="95"/>
      <c r="E1880" s="95"/>
      <c r="F1880" s="95"/>
      <c r="G1880" s="257"/>
    </row>
    <row r="1881" spans="1:7" ht="15">
      <c r="A1881" s="126"/>
      <c r="B1881" s="256"/>
      <c r="C1881" s="95"/>
      <c r="D1881" s="95"/>
      <c r="E1881" s="95"/>
      <c r="F1881" s="95"/>
      <c r="G1881" s="257"/>
    </row>
    <row r="1882" spans="1:7" ht="15">
      <c r="A1882" s="126"/>
      <c r="B1882" s="256"/>
      <c r="C1882" s="95"/>
      <c r="D1882" s="95"/>
      <c r="E1882" s="95"/>
      <c r="F1882" s="95"/>
      <c r="G1882" s="257"/>
    </row>
    <row r="1883" spans="1:7" ht="15">
      <c r="A1883" s="126"/>
      <c r="B1883" s="256"/>
      <c r="C1883" s="95"/>
      <c r="D1883" s="95"/>
      <c r="E1883" s="95"/>
      <c r="F1883" s="95"/>
      <c r="G1883" s="257"/>
    </row>
    <row r="1884" spans="1:7" ht="15">
      <c r="A1884" s="126"/>
      <c r="B1884" s="256"/>
      <c r="C1884" s="95"/>
      <c r="D1884" s="95"/>
      <c r="E1884" s="95"/>
      <c r="F1884" s="95"/>
      <c r="G1884" s="257"/>
    </row>
    <row r="1885" spans="1:7" ht="15">
      <c r="A1885" s="126"/>
      <c r="B1885" s="256"/>
      <c r="C1885" s="95"/>
      <c r="D1885" s="95"/>
      <c r="E1885" s="95"/>
      <c r="F1885" s="95"/>
      <c r="G1885" s="257"/>
    </row>
    <row r="1886" spans="1:7" ht="15">
      <c r="A1886" s="126"/>
      <c r="B1886" s="256"/>
      <c r="C1886" s="95"/>
      <c r="D1886" s="95"/>
      <c r="E1886" s="95"/>
      <c r="F1886" s="95"/>
      <c r="G1886" s="257"/>
    </row>
    <row r="1887" spans="1:7" ht="15">
      <c r="A1887" s="126"/>
      <c r="B1887" s="256"/>
      <c r="C1887" s="95"/>
      <c r="D1887" s="95"/>
      <c r="E1887" s="95"/>
      <c r="F1887" s="95"/>
      <c r="G1887" s="257"/>
    </row>
    <row r="1888" spans="1:7" ht="15">
      <c r="A1888" s="126"/>
      <c r="B1888" s="256"/>
      <c r="C1888" s="95"/>
      <c r="D1888" s="95"/>
      <c r="E1888" s="95"/>
      <c r="F1888" s="95"/>
      <c r="G1888" s="257"/>
    </row>
    <row r="1889" spans="1:7" ht="15">
      <c r="A1889" s="126"/>
      <c r="B1889" s="256"/>
      <c r="C1889" s="95"/>
      <c r="D1889" s="95"/>
      <c r="E1889" s="95"/>
      <c r="F1889" s="95"/>
      <c r="G1889" s="257"/>
    </row>
    <row r="1890" spans="1:7" ht="15">
      <c r="A1890" s="126"/>
      <c r="B1890" s="256"/>
      <c r="C1890" s="95"/>
      <c r="D1890" s="95"/>
      <c r="E1890" s="95"/>
      <c r="F1890" s="95"/>
      <c r="G1890" s="257"/>
    </row>
    <row r="1891" spans="1:7" ht="15">
      <c r="A1891" s="126"/>
      <c r="B1891" s="256"/>
      <c r="C1891" s="95"/>
      <c r="D1891" s="95"/>
      <c r="E1891" s="95"/>
      <c r="F1891" s="95"/>
      <c r="G1891" s="257"/>
    </row>
    <row r="1892" spans="1:7" ht="15">
      <c r="A1892" s="126"/>
      <c r="B1892" s="256"/>
      <c r="C1892" s="95"/>
      <c r="D1892" s="95"/>
      <c r="E1892" s="95"/>
      <c r="F1892" s="95"/>
      <c r="G1892" s="257"/>
    </row>
    <row r="1893" spans="1:7" ht="15">
      <c r="A1893" s="126"/>
      <c r="B1893" s="256"/>
      <c r="C1893" s="95"/>
      <c r="D1893" s="95"/>
      <c r="E1893" s="95"/>
      <c r="F1893" s="95"/>
      <c r="G1893" s="257"/>
    </row>
    <row r="1894" spans="1:7" ht="15">
      <c r="A1894" s="126"/>
      <c r="B1894" s="256"/>
      <c r="C1894" s="95"/>
      <c r="D1894" s="95"/>
      <c r="E1894" s="95"/>
      <c r="F1894" s="95"/>
      <c r="G1894" s="257"/>
    </row>
    <row r="1895" spans="1:7" ht="15">
      <c r="A1895" s="126"/>
      <c r="B1895" s="256"/>
      <c r="C1895" s="95"/>
      <c r="D1895" s="95"/>
      <c r="E1895" s="95"/>
      <c r="F1895" s="95"/>
      <c r="G1895" s="257"/>
    </row>
    <row r="1896" spans="1:7" ht="15">
      <c r="A1896" s="126"/>
      <c r="B1896" s="256"/>
      <c r="C1896" s="95"/>
      <c r="D1896" s="95"/>
      <c r="E1896" s="95"/>
      <c r="F1896" s="95"/>
      <c r="G1896" s="257"/>
    </row>
    <row r="1897" spans="1:7" ht="15">
      <c r="A1897" s="126"/>
      <c r="B1897" s="256"/>
      <c r="C1897" s="95"/>
      <c r="D1897" s="95"/>
      <c r="E1897" s="95"/>
      <c r="F1897" s="95"/>
      <c r="G1897" s="257"/>
    </row>
    <row r="1898" spans="1:7" ht="15">
      <c r="A1898" s="126"/>
      <c r="B1898" s="256"/>
      <c r="C1898" s="95"/>
      <c r="D1898" s="95"/>
      <c r="E1898" s="95"/>
      <c r="F1898" s="95"/>
      <c r="G1898" s="257"/>
    </row>
    <row r="1899" spans="1:7" ht="15">
      <c r="A1899" s="126"/>
      <c r="B1899" s="256"/>
      <c r="C1899" s="95"/>
      <c r="D1899" s="95"/>
      <c r="E1899" s="95"/>
      <c r="F1899" s="95"/>
      <c r="G1899" s="257"/>
    </row>
    <row r="1900" spans="1:7" ht="15">
      <c r="A1900" s="126"/>
      <c r="B1900" s="256"/>
      <c r="C1900" s="95"/>
      <c r="D1900" s="95"/>
      <c r="E1900" s="95"/>
      <c r="F1900" s="95"/>
      <c r="G1900" s="257"/>
    </row>
    <row r="1901" spans="1:7" ht="15">
      <c r="A1901" s="126"/>
      <c r="B1901" s="256"/>
      <c r="C1901" s="95"/>
      <c r="D1901" s="95"/>
      <c r="E1901" s="95"/>
      <c r="F1901" s="95"/>
      <c r="G1901" s="257"/>
    </row>
    <row r="1902" spans="1:7" ht="15">
      <c r="A1902" s="126"/>
      <c r="B1902" s="256"/>
      <c r="C1902" s="95"/>
      <c r="D1902" s="95"/>
      <c r="E1902" s="95"/>
      <c r="F1902" s="95"/>
      <c r="G1902" s="257"/>
    </row>
    <row r="1903" spans="1:7" ht="15">
      <c r="A1903" s="126"/>
      <c r="B1903" s="256"/>
      <c r="C1903" s="95"/>
      <c r="D1903" s="95"/>
      <c r="E1903" s="95"/>
      <c r="F1903" s="95"/>
      <c r="G1903" s="257"/>
    </row>
    <row r="1904" spans="1:7" ht="15">
      <c r="A1904" s="126"/>
      <c r="B1904" s="256"/>
      <c r="C1904" s="95"/>
      <c r="D1904" s="95"/>
      <c r="E1904" s="95"/>
      <c r="F1904" s="95"/>
      <c r="G1904" s="257"/>
    </row>
    <row r="1905" spans="1:7" ht="15">
      <c r="A1905" s="126"/>
      <c r="B1905" s="256"/>
      <c r="C1905" s="95"/>
      <c r="D1905" s="95"/>
      <c r="E1905" s="95"/>
      <c r="F1905" s="95"/>
      <c r="G1905" s="257"/>
    </row>
    <row r="1906" spans="1:7" ht="15">
      <c r="A1906" s="126"/>
      <c r="B1906" s="256"/>
      <c r="C1906" s="95"/>
      <c r="D1906" s="95"/>
      <c r="E1906" s="95"/>
      <c r="F1906" s="95"/>
      <c r="G1906" s="257"/>
    </row>
    <row r="1907" spans="1:7" ht="15">
      <c r="A1907" s="126"/>
      <c r="B1907" s="256"/>
      <c r="C1907" s="95"/>
      <c r="D1907" s="95"/>
      <c r="E1907" s="95"/>
      <c r="F1907" s="95"/>
      <c r="G1907" s="257"/>
    </row>
    <row r="1908" spans="1:7" ht="15">
      <c r="A1908" s="126"/>
      <c r="B1908" s="256"/>
      <c r="C1908" s="95"/>
      <c r="D1908" s="95"/>
      <c r="E1908" s="95"/>
      <c r="F1908" s="95"/>
      <c r="G1908" s="257"/>
    </row>
    <row r="1909" spans="1:7" ht="15">
      <c r="A1909" s="126"/>
      <c r="B1909" s="256"/>
      <c r="C1909" s="95"/>
      <c r="D1909" s="95"/>
      <c r="E1909" s="95"/>
      <c r="F1909" s="95"/>
      <c r="G1909" s="257"/>
    </row>
    <row r="1910" spans="1:7" ht="15">
      <c r="A1910" s="126"/>
      <c r="B1910" s="256"/>
      <c r="C1910" s="95"/>
      <c r="D1910" s="95"/>
      <c r="E1910" s="95"/>
      <c r="F1910" s="95"/>
      <c r="G1910" s="257"/>
    </row>
    <row r="1911" spans="1:7" ht="15">
      <c r="A1911" s="126"/>
      <c r="B1911" s="256"/>
      <c r="C1911" s="95"/>
      <c r="D1911" s="95"/>
      <c r="E1911" s="95"/>
      <c r="F1911" s="95"/>
      <c r="G1911" s="257"/>
    </row>
    <row r="1912" spans="1:7" ht="15">
      <c r="A1912" s="126"/>
      <c r="B1912" s="256"/>
      <c r="C1912" s="95"/>
      <c r="D1912" s="95"/>
      <c r="E1912" s="95"/>
      <c r="F1912" s="95"/>
      <c r="G1912" s="257"/>
    </row>
    <row r="1913" spans="1:7" ht="15">
      <c r="A1913" s="126"/>
      <c r="B1913" s="256"/>
      <c r="C1913" s="95"/>
      <c r="D1913" s="95"/>
      <c r="E1913" s="95"/>
      <c r="F1913" s="95"/>
      <c r="G1913" s="257"/>
    </row>
    <row r="1914" spans="1:7" ht="15">
      <c r="A1914" s="126"/>
      <c r="B1914" s="256"/>
      <c r="C1914" s="95"/>
      <c r="D1914" s="95"/>
      <c r="E1914" s="95"/>
      <c r="F1914" s="95"/>
      <c r="G1914" s="257"/>
    </row>
    <row r="1915" spans="1:7" ht="15">
      <c r="A1915" s="126"/>
      <c r="B1915" s="256"/>
      <c r="C1915" s="95"/>
      <c r="D1915" s="95"/>
      <c r="E1915" s="95"/>
      <c r="F1915" s="95"/>
      <c r="G1915" s="257"/>
    </row>
    <row r="1916" spans="1:7" ht="15">
      <c r="A1916" s="126"/>
      <c r="B1916" s="256"/>
      <c r="C1916" s="95"/>
      <c r="D1916" s="95"/>
      <c r="E1916" s="95"/>
      <c r="F1916" s="95"/>
      <c r="G1916" s="257"/>
    </row>
    <row r="1917" spans="1:7" ht="15">
      <c r="A1917" s="126"/>
      <c r="B1917" s="256"/>
      <c r="C1917" s="95"/>
      <c r="D1917" s="95"/>
      <c r="E1917" s="95"/>
      <c r="F1917" s="95"/>
      <c r="G1917" s="257"/>
    </row>
    <row r="1918" spans="1:7" ht="15">
      <c r="A1918" s="126"/>
      <c r="B1918" s="256"/>
      <c r="C1918" s="95"/>
      <c r="D1918" s="95"/>
      <c r="E1918" s="95"/>
      <c r="F1918" s="95"/>
      <c r="G1918" s="257"/>
    </row>
    <row r="1919" spans="1:7" ht="15">
      <c r="A1919" s="126"/>
      <c r="B1919" s="256"/>
      <c r="C1919" s="95"/>
      <c r="D1919" s="95"/>
      <c r="E1919" s="95"/>
      <c r="F1919" s="95"/>
      <c r="G1919" s="257"/>
    </row>
    <row r="1920" spans="1:7" ht="15">
      <c r="A1920" s="126"/>
      <c r="B1920" s="256"/>
      <c r="C1920" s="95"/>
      <c r="D1920" s="95"/>
      <c r="E1920" s="95"/>
      <c r="F1920" s="95"/>
      <c r="G1920" s="257"/>
    </row>
    <row r="1921" spans="1:7" ht="15">
      <c r="A1921" s="126"/>
      <c r="B1921" s="256"/>
      <c r="C1921" s="95"/>
      <c r="D1921" s="95"/>
      <c r="E1921" s="95"/>
      <c r="F1921" s="95"/>
      <c r="G1921" s="257"/>
    </row>
    <row r="1922" spans="1:7" ht="15">
      <c r="A1922" s="126"/>
      <c r="B1922" s="256"/>
      <c r="C1922" s="95"/>
      <c r="D1922" s="95"/>
      <c r="E1922" s="95"/>
      <c r="F1922" s="95"/>
      <c r="G1922" s="257"/>
    </row>
    <row r="1923" spans="1:7" ht="15">
      <c r="A1923" s="126"/>
      <c r="B1923" s="256"/>
      <c r="C1923" s="95"/>
      <c r="D1923" s="95"/>
      <c r="E1923" s="95"/>
      <c r="F1923" s="95"/>
      <c r="G1923" s="257"/>
    </row>
    <row r="1924" spans="1:7" ht="15">
      <c r="A1924" s="126"/>
      <c r="B1924" s="256"/>
      <c r="C1924" s="95"/>
      <c r="D1924" s="95"/>
      <c r="E1924" s="95"/>
      <c r="F1924" s="95"/>
      <c r="G1924" s="257"/>
    </row>
    <row r="1925" spans="1:7" ht="15">
      <c r="A1925" s="126"/>
      <c r="B1925" s="256"/>
      <c r="C1925" s="95"/>
      <c r="D1925" s="95"/>
      <c r="E1925" s="95"/>
      <c r="F1925" s="95"/>
      <c r="G1925" s="257"/>
    </row>
    <row r="1926" spans="1:7" ht="15">
      <c r="A1926" s="126"/>
      <c r="B1926" s="256"/>
      <c r="C1926" s="95"/>
      <c r="D1926" s="95"/>
      <c r="E1926" s="95"/>
      <c r="F1926" s="95"/>
      <c r="G1926" s="257"/>
    </row>
    <row r="1927" spans="1:7" ht="15">
      <c r="A1927" s="126"/>
      <c r="B1927" s="256"/>
      <c r="C1927" s="95"/>
      <c r="D1927" s="95"/>
      <c r="E1927" s="95"/>
      <c r="F1927" s="95"/>
      <c r="G1927" s="257"/>
    </row>
    <row r="1928" spans="1:7" ht="15">
      <c r="A1928" s="126"/>
      <c r="B1928" s="256"/>
      <c r="C1928" s="95"/>
      <c r="D1928" s="95"/>
      <c r="E1928" s="95"/>
      <c r="F1928" s="95"/>
      <c r="G1928" s="257"/>
    </row>
    <row r="1929" spans="1:7" ht="15">
      <c r="A1929" s="126"/>
      <c r="B1929" s="256"/>
      <c r="C1929" s="95"/>
      <c r="D1929" s="95"/>
      <c r="E1929" s="95"/>
      <c r="F1929" s="95"/>
      <c r="G1929" s="257"/>
    </row>
    <row r="1930" spans="1:7" ht="15">
      <c r="A1930" s="126"/>
      <c r="B1930" s="256"/>
      <c r="C1930" s="95"/>
      <c r="D1930" s="95"/>
      <c r="E1930" s="95"/>
      <c r="F1930" s="95"/>
      <c r="G1930" s="257"/>
    </row>
    <row r="1931" spans="1:7" ht="15">
      <c r="A1931" s="126"/>
      <c r="B1931" s="256"/>
      <c r="C1931" s="95"/>
      <c r="D1931" s="95"/>
      <c r="E1931" s="95"/>
      <c r="F1931" s="95"/>
      <c r="G1931" s="257"/>
    </row>
    <row r="1932" spans="1:7" ht="15">
      <c r="A1932" s="126"/>
      <c r="B1932" s="256"/>
      <c r="C1932" s="95"/>
      <c r="D1932" s="95"/>
      <c r="E1932" s="95"/>
      <c r="F1932" s="95"/>
      <c r="G1932" s="257"/>
    </row>
    <row r="1933" spans="1:7" ht="15">
      <c r="A1933" s="126"/>
      <c r="B1933" s="256"/>
      <c r="C1933" s="95"/>
      <c r="D1933" s="95"/>
      <c r="E1933" s="95"/>
      <c r="F1933" s="95"/>
      <c r="G1933" s="257"/>
    </row>
    <row r="1934" spans="1:7" ht="15">
      <c r="A1934" s="126"/>
      <c r="B1934" s="256"/>
      <c r="C1934" s="95"/>
      <c r="D1934" s="95"/>
      <c r="E1934" s="95"/>
      <c r="F1934" s="95"/>
      <c r="G1934" s="257"/>
    </row>
    <row r="1935" spans="1:7" ht="15">
      <c r="A1935" s="126"/>
      <c r="B1935" s="256"/>
      <c r="C1935" s="95"/>
      <c r="D1935" s="95"/>
      <c r="E1935" s="95"/>
      <c r="F1935" s="95"/>
      <c r="G1935" s="257"/>
    </row>
    <row r="1936" spans="1:7" ht="15">
      <c r="A1936" s="126"/>
      <c r="B1936" s="256"/>
      <c r="C1936" s="95"/>
      <c r="D1936" s="95"/>
      <c r="E1936" s="95"/>
      <c r="F1936" s="95"/>
      <c r="G1936" s="257"/>
    </row>
    <row r="1937" spans="1:7" ht="15">
      <c r="A1937" s="126"/>
      <c r="B1937" s="256"/>
      <c r="C1937" s="95"/>
      <c r="D1937" s="95"/>
      <c r="E1937" s="95"/>
      <c r="F1937" s="95"/>
      <c r="G1937" s="257"/>
    </row>
    <row r="1938" spans="1:7" ht="15">
      <c r="A1938" s="126"/>
      <c r="B1938" s="256"/>
      <c r="C1938" s="95"/>
      <c r="D1938" s="95"/>
      <c r="E1938" s="95"/>
      <c r="F1938" s="95"/>
      <c r="G1938" s="257"/>
    </row>
    <row r="1939" spans="1:7" ht="15">
      <c r="A1939" s="126"/>
      <c r="B1939" s="256"/>
      <c r="C1939" s="95"/>
      <c r="D1939" s="95"/>
      <c r="E1939" s="95"/>
      <c r="F1939" s="95"/>
      <c r="G1939" s="257"/>
    </row>
    <row r="1940" spans="1:7" ht="15">
      <c r="A1940" s="126"/>
      <c r="B1940" s="256"/>
      <c r="C1940" s="95"/>
      <c r="D1940" s="95"/>
      <c r="E1940" s="95"/>
      <c r="F1940" s="95"/>
      <c r="G1940" s="257"/>
    </row>
    <row r="1941" spans="1:7" ht="15">
      <c r="A1941" s="126"/>
      <c r="B1941" s="256"/>
      <c r="C1941" s="95"/>
      <c r="D1941" s="95"/>
      <c r="E1941" s="95"/>
      <c r="F1941" s="95"/>
      <c r="G1941" s="257"/>
    </row>
    <row r="1942" spans="1:7" ht="15">
      <c r="A1942" s="126"/>
      <c r="B1942" s="256"/>
      <c r="C1942" s="95"/>
      <c r="D1942" s="95"/>
      <c r="E1942" s="95"/>
      <c r="F1942" s="95"/>
      <c r="G1942" s="257"/>
    </row>
    <row r="1943" spans="1:7" ht="15">
      <c r="A1943" s="126"/>
      <c r="B1943" s="256"/>
      <c r="C1943" s="95"/>
      <c r="D1943" s="95"/>
      <c r="E1943" s="95"/>
      <c r="F1943" s="95"/>
      <c r="G1943" s="257"/>
    </row>
    <row r="1944" spans="1:7" ht="15">
      <c r="A1944" s="126"/>
      <c r="B1944" s="256"/>
      <c r="C1944" s="95"/>
      <c r="D1944" s="95"/>
      <c r="E1944" s="95"/>
      <c r="F1944" s="95"/>
      <c r="G1944" s="257"/>
    </row>
    <row r="1945" spans="1:7" ht="15">
      <c r="A1945" s="126"/>
      <c r="B1945" s="256"/>
      <c r="C1945" s="95"/>
      <c r="D1945" s="95"/>
      <c r="E1945" s="95"/>
      <c r="F1945" s="95"/>
      <c r="G1945" s="257"/>
    </row>
    <row r="1946" spans="1:7" ht="15">
      <c r="A1946" s="126"/>
      <c r="B1946" s="256"/>
      <c r="C1946" s="95"/>
      <c r="D1946" s="95"/>
      <c r="E1946" s="95"/>
      <c r="F1946" s="95"/>
      <c r="G1946" s="257"/>
    </row>
    <row r="1947" spans="1:7" ht="15">
      <c r="A1947" s="126"/>
      <c r="B1947" s="256"/>
      <c r="C1947" s="95"/>
      <c r="D1947" s="95"/>
      <c r="E1947" s="95"/>
      <c r="F1947" s="95"/>
      <c r="G1947" s="257"/>
    </row>
    <row r="1948" spans="1:7" ht="15">
      <c r="A1948" s="126"/>
      <c r="B1948" s="256"/>
      <c r="C1948" s="95"/>
      <c r="D1948" s="95"/>
      <c r="E1948" s="95"/>
      <c r="F1948" s="95"/>
      <c r="G1948" s="257"/>
    </row>
    <row r="1949" spans="1:7" ht="15">
      <c r="A1949" s="126"/>
      <c r="B1949" s="256"/>
      <c r="C1949" s="95"/>
      <c r="D1949" s="95"/>
      <c r="E1949" s="95"/>
      <c r="F1949" s="95"/>
      <c r="G1949" s="257"/>
    </row>
    <row r="1950" spans="1:7" ht="15">
      <c r="A1950" s="126"/>
      <c r="B1950" s="256"/>
      <c r="C1950" s="95"/>
      <c r="D1950" s="95"/>
      <c r="E1950" s="95"/>
      <c r="F1950" s="95"/>
      <c r="G1950" s="257"/>
    </row>
    <row r="1951" spans="1:7" ht="15">
      <c r="A1951" s="126"/>
      <c r="B1951" s="256"/>
      <c r="C1951" s="95"/>
      <c r="D1951" s="95"/>
      <c r="E1951" s="95"/>
      <c r="F1951" s="95"/>
      <c r="G1951" s="257"/>
    </row>
    <row r="1952" spans="1:7" ht="15">
      <c r="A1952" s="126"/>
      <c r="B1952" s="256"/>
      <c r="C1952" s="95"/>
      <c r="D1952" s="95"/>
      <c r="E1952" s="95"/>
      <c r="F1952" s="95"/>
      <c r="G1952" s="257"/>
    </row>
    <row r="1953" spans="1:7" ht="15">
      <c r="A1953" s="126"/>
      <c r="B1953" s="256"/>
      <c r="C1953" s="95"/>
      <c r="D1953" s="95"/>
      <c r="E1953" s="95"/>
      <c r="F1953" s="95"/>
      <c r="G1953" s="257"/>
    </row>
    <row r="1954" spans="1:7" ht="15">
      <c r="A1954" s="126"/>
      <c r="B1954" s="256"/>
      <c r="C1954" s="95"/>
      <c r="D1954" s="95"/>
      <c r="E1954" s="95"/>
      <c r="F1954" s="95"/>
      <c r="G1954" s="257"/>
    </row>
    <row r="1955" spans="1:7" ht="15">
      <c r="A1955" s="126"/>
      <c r="B1955" s="256"/>
      <c r="C1955" s="95"/>
      <c r="D1955" s="95"/>
      <c r="E1955" s="95"/>
      <c r="F1955" s="95"/>
      <c r="G1955" s="257"/>
    </row>
    <row r="1956" spans="1:7" ht="15">
      <c r="A1956" s="126"/>
      <c r="B1956" s="256"/>
      <c r="C1956" s="95"/>
      <c r="D1956" s="95"/>
      <c r="E1956" s="95"/>
      <c r="F1956" s="95"/>
      <c r="G1956" s="257"/>
    </row>
    <row r="1957" spans="1:7" ht="15">
      <c r="A1957" s="126"/>
      <c r="B1957" s="256"/>
      <c r="C1957" s="95"/>
      <c r="D1957" s="95"/>
      <c r="E1957" s="95"/>
      <c r="F1957" s="95"/>
      <c r="G1957" s="257"/>
    </row>
    <row r="1958" spans="1:7" ht="15">
      <c r="A1958" s="126"/>
      <c r="B1958" s="256"/>
      <c r="C1958" s="95"/>
      <c r="D1958" s="95"/>
      <c r="E1958" s="95"/>
      <c r="F1958" s="95"/>
      <c r="G1958" s="257"/>
    </row>
    <row r="1959" spans="1:7" ht="15">
      <c r="A1959" s="126"/>
      <c r="B1959" s="256"/>
      <c r="C1959" s="95"/>
      <c r="D1959" s="95"/>
      <c r="E1959" s="95"/>
      <c r="F1959" s="95"/>
      <c r="G1959" s="257"/>
    </row>
    <row r="1960" spans="1:7" ht="15">
      <c r="A1960" s="126"/>
      <c r="B1960" s="256"/>
      <c r="C1960" s="95"/>
      <c r="D1960" s="95"/>
      <c r="E1960" s="95"/>
      <c r="F1960" s="95"/>
      <c r="G1960" s="257"/>
    </row>
    <row r="1961" spans="1:7" ht="15">
      <c r="A1961" s="126"/>
      <c r="B1961" s="256"/>
      <c r="C1961" s="95"/>
      <c r="D1961" s="95"/>
      <c r="E1961" s="95"/>
      <c r="F1961" s="95"/>
      <c r="G1961" s="257"/>
    </row>
    <row r="1962" spans="1:7" ht="15">
      <c r="A1962" s="126"/>
      <c r="B1962" s="256"/>
      <c r="C1962" s="95"/>
      <c r="D1962" s="95"/>
      <c r="E1962" s="95"/>
      <c r="F1962" s="95"/>
      <c r="G1962" s="257"/>
    </row>
    <row r="1963" spans="1:7" ht="15">
      <c r="A1963" s="126"/>
      <c r="B1963" s="256"/>
      <c r="C1963" s="95"/>
      <c r="D1963" s="95"/>
      <c r="E1963" s="95"/>
      <c r="F1963" s="95"/>
      <c r="G1963" s="257"/>
    </row>
    <row r="1964" spans="1:7" ht="15">
      <c r="A1964" s="126"/>
      <c r="B1964" s="256"/>
      <c r="C1964" s="95"/>
      <c r="D1964" s="95"/>
      <c r="E1964" s="95"/>
      <c r="F1964" s="95"/>
      <c r="G1964" s="257"/>
    </row>
    <row r="1965" spans="1:7" ht="15">
      <c r="A1965" s="126"/>
      <c r="B1965" s="256"/>
      <c r="C1965" s="95"/>
      <c r="D1965" s="95"/>
      <c r="E1965" s="95"/>
      <c r="F1965" s="95"/>
      <c r="G1965" s="257"/>
    </row>
    <row r="1966" spans="1:7" ht="15">
      <c r="A1966" s="126"/>
      <c r="B1966" s="256"/>
      <c r="C1966" s="95"/>
      <c r="D1966" s="95"/>
      <c r="E1966" s="95"/>
      <c r="F1966" s="95"/>
      <c r="G1966" s="257"/>
    </row>
    <row r="1967" spans="1:7" ht="15">
      <c r="A1967" s="126"/>
      <c r="B1967" s="256"/>
      <c r="C1967" s="95"/>
      <c r="D1967" s="95"/>
      <c r="E1967" s="95"/>
      <c r="F1967" s="95"/>
      <c r="G1967" s="257"/>
    </row>
    <row r="1968" spans="1:7" ht="15">
      <c r="A1968" s="126"/>
      <c r="B1968" s="256"/>
      <c r="C1968" s="95"/>
      <c r="D1968" s="95"/>
      <c r="E1968" s="95"/>
      <c r="F1968" s="95"/>
      <c r="G1968" s="257"/>
    </row>
    <row r="1969" spans="1:7" ht="15">
      <c r="A1969" s="126"/>
      <c r="B1969" s="256"/>
      <c r="C1969" s="95"/>
      <c r="D1969" s="95"/>
      <c r="E1969" s="95"/>
      <c r="F1969" s="95"/>
      <c r="G1969" s="257"/>
    </row>
    <row r="1970" spans="1:7" ht="15">
      <c r="A1970" s="126"/>
      <c r="B1970" s="256"/>
      <c r="C1970" s="95"/>
      <c r="D1970" s="95"/>
      <c r="E1970" s="95"/>
      <c r="F1970" s="95"/>
      <c r="G1970" s="257"/>
    </row>
    <row r="1971" spans="1:7" ht="15">
      <c r="A1971" s="126"/>
      <c r="B1971" s="256"/>
      <c r="C1971" s="95"/>
      <c r="D1971" s="95"/>
      <c r="E1971" s="95"/>
      <c r="F1971" s="95"/>
      <c r="G1971" s="257"/>
    </row>
    <row r="1972" spans="1:7" ht="15">
      <c r="A1972" s="126"/>
      <c r="B1972" s="256"/>
      <c r="C1972" s="95"/>
      <c r="D1972" s="95"/>
      <c r="E1972" s="95"/>
      <c r="F1972" s="95"/>
      <c r="G1972" s="257"/>
    </row>
    <row r="1973" spans="1:7" ht="15">
      <c r="A1973" s="126"/>
      <c r="B1973" s="256"/>
      <c r="C1973" s="95"/>
      <c r="D1973" s="95"/>
      <c r="E1973" s="95"/>
      <c r="F1973" s="95"/>
      <c r="G1973" s="257"/>
    </row>
    <row r="1974" spans="1:7" ht="15">
      <c r="A1974" s="126"/>
      <c r="B1974" s="256"/>
      <c r="C1974" s="95"/>
      <c r="D1974" s="95"/>
      <c r="E1974" s="95"/>
      <c r="F1974" s="95"/>
      <c r="G1974" s="257"/>
    </row>
    <row r="1975" spans="1:7" ht="15">
      <c r="A1975" s="126"/>
      <c r="B1975" s="256"/>
      <c r="C1975" s="95"/>
      <c r="D1975" s="95"/>
      <c r="E1975" s="95"/>
      <c r="F1975" s="95"/>
      <c r="G1975" s="257"/>
    </row>
    <row r="1976" spans="1:7" ht="15">
      <c r="A1976" s="126"/>
      <c r="B1976" s="256"/>
      <c r="C1976" s="95"/>
      <c r="D1976" s="95"/>
      <c r="E1976" s="95"/>
      <c r="F1976" s="95"/>
      <c r="G1976" s="257"/>
    </row>
    <row r="1977" spans="1:7" ht="15">
      <c r="A1977" s="126"/>
      <c r="B1977" s="256"/>
      <c r="C1977" s="95"/>
      <c r="D1977" s="95"/>
      <c r="E1977" s="95"/>
      <c r="F1977" s="95"/>
      <c r="G1977" s="257"/>
    </row>
    <row r="1978" spans="1:7" ht="15">
      <c r="A1978" s="126"/>
      <c r="B1978" s="256"/>
      <c r="C1978" s="95"/>
      <c r="D1978" s="95"/>
      <c r="E1978" s="95"/>
      <c r="F1978" s="95"/>
      <c r="G1978" s="257"/>
    </row>
    <row r="1979" spans="1:7" ht="15">
      <c r="A1979" s="126"/>
      <c r="B1979" s="256"/>
      <c r="C1979" s="95"/>
      <c r="D1979" s="95"/>
      <c r="E1979" s="95"/>
      <c r="F1979" s="95"/>
      <c r="G1979" s="257"/>
    </row>
    <row r="1980" spans="1:7" ht="15">
      <c r="A1980" s="126"/>
      <c r="B1980" s="256"/>
      <c r="C1980" s="95"/>
      <c r="D1980" s="95"/>
      <c r="E1980" s="95"/>
      <c r="F1980" s="95"/>
      <c r="G1980" s="257"/>
    </row>
    <row r="1981" spans="1:7" ht="15">
      <c r="A1981" s="126"/>
      <c r="B1981" s="256"/>
      <c r="C1981" s="95"/>
      <c r="D1981" s="95"/>
      <c r="E1981" s="95"/>
      <c r="F1981" s="95"/>
      <c r="G1981" s="257"/>
    </row>
    <row r="1982" spans="1:7" ht="15">
      <c r="A1982" s="126"/>
      <c r="B1982" s="256"/>
      <c r="C1982" s="95"/>
      <c r="D1982" s="95"/>
      <c r="E1982" s="95"/>
      <c r="F1982" s="95"/>
      <c r="G1982" s="257"/>
    </row>
    <row r="1983" spans="1:7" ht="15">
      <c r="A1983" s="126"/>
      <c r="B1983" s="256"/>
      <c r="C1983" s="95"/>
      <c r="D1983" s="95"/>
      <c r="E1983" s="95"/>
      <c r="F1983" s="95"/>
      <c r="G1983" s="257"/>
    </row>
    <row r="1984" spans="1:7" ht="15">
      <c r="A1984" s="126"/>
      <c r="B1984" s="256"/>
      <c r="C1984" s="95"/>
      <c r="D1984" s="95"/>
      <c r="E1984" s="95"/>
      <c r="F1984" s="95"/>
      <c r="G1984" s="257"/>
    </row>
    <row r="1985" spans="1:7" ht="15">
      <c r="A1985" s="126"/>
      <c r="B1985" s="256"/>
      <c r="C1985" s="95"/>
      <c r="D1985" s="95"/>
      <c r="E1985" s="95"/>
      <c r="F1985" s="95"/>
      <c r="G1985" s="257"/>
    </row>
    <row r="1986" spans="1:7" ht="15">
      <c r="A1986" s="126"/>
      <c r="B1986" s="256"/>
      <c r="C1986" s="95"/>
      <c r="D1986" s="95"/>
      <c r="E1986" s="95"/>
      <c r="F1986" s="95"/>
      <c r="G1986" s="257"/>
    </row>
    <row r="1987" spans="1:7" ht="15">
      <c r="A1987" s="126"/>
      <c r="B1987" s="256"/>
      <c r="C1987" s="95"/>
      <c r="D1987" s="95"/>
      <c r="E1987" s="95"/>
      <c r="F1987" s="95"/>
      <c r="G1987" s="257"/>
    </row>
    <row r="1988" spans="1:7" ht="15">
      <c r="A1988" s="126"/>
      <c r="B1988" s="256"/>
      <c r="C1988" s="95"/>
      <c r="D1988" s="95"/>
      <c r="E1988" s="95"/>
      <c r="F1988" s="95"/>
      <c r="G1988" s="257"/>
    </row>
    <row r="1989" spans="1:7" ht="15">
      <c r="A1989" s="126"/>
      <c r="B1989" s="256"/>
      <c r="C1989" s="95"/>
      <c r="D1989" s="95"/>
      <c r="E1989" s="95"/>
      <c r="F1989" s="95"/>
      <c r="G1989" s="257"/>
    </row>
    <row r="1990" spans="1:7" ht="15">
      <c r="A1990" s="126"/>
      <c r="B1990" s="256"/>
      <c r="C1990" s="95"/>
      <c r="D1990" s="95"/>
      <c r="E1990" s="95"/>
      <c r="F1990" s="95"/>
      <c r="G1990" s="257"/>
    </row>
    <row r="1991" spans="1:7" ht="15">
      <c r="A1991" s="126"/>
      <c r="B1991" s="256"/>
      <c r="C1991" s="95"/>
      <c r="D1991" s="95"/>
      <c r="E1991" s="95"/>
      <c r="F1991" s="95"/>
      <c r="G1991" s="257"/>
    </row>
    <row r="1992" spans="1:7" ht="15">
      <c r="A1992" s="126"/>
      <c r="B1992" s="256"/>
      <c r="C1992" s="95"/>
      <c r="D1992" s="95"/>
      <c r="E1992" s="95"/>
      <c r="F1992" s="95"/>
      <c r="G1992" s="257"/>
    </row>
    <row r="1993" spans="1:7" ht="15">
      <c r="A1993" s="126"/>
      <c r="B1993" s="256"/>
      <c r="C1993" s="95"/>
      <c r="D1993" s="95"/>
      <c r="E1993" s="95"/>
      <c r="F1993" s="95"/>
      <c r="G1993" s="257"/>
    </row>
    <row r="1994" spans="1:7" ht="15">
      <c r="A1994" s="126"/>
      <c r="B1994" s="256"/>
      <c r="C1994" s="95"/>
      <c r="D1994" s="95"/>
      <c r="E1994" s="95"/>
      <c r="F1994" s="95"/>
      <c r="G1994" s="257"/>
    </row>
    <row r="1995" spans="1:7" ht="15">
      <c r="A1995" s="126"/>
      <c r="B1995" s="256"/>
      <c r="C1995" s="95"/>
      <c r="D1995" s="95"/>
      <c r="E1995" s="95"/>
      <c r="F1995" s="95"/>
      <c r="G1995" s="257"/>
    </row>
    <row r="1996" spans="1:7" ht="15">
      <c r="A1996" s="126"/>
      <c r="B1996" s="256"/>
      <c r="C1996" s="95"/>
      <c r="D1996" s="95"/>
      <c r="E1996" s="95"/>
      <c r="F1996" s="95"/>
      <c r="G1996" s="257"/>
    </row>
    <row r="1997" spans="1:7" ht="15">
      <c r="A1997" s="126"/>
      <c r="B1997" s="256"/>
      <c r="C1997" s="95"/>
      <c r="D1997" s="95"/>
      <c r="E1997" s="95"/>
      <c r="F1997" s="95"/>
      <c r="G1997" s="257"/>
    </row>
    <row r="1998" spans="1:7" ht="15">
      <c r="A1998" s="126"/>
      <c r="B1998" s="256"/>
      <c r="C1998" s="95"/>
      <c r="D1998" s="95"/>
      <c r="E1998" s="95"/>
      <c r="F1998" s="95"/>
      <c r="G1998" s="257"/>
    </row>
    <row r="1999" spans="1:7" ht="15">
      <c r="A1999" s="126"/>
      <c r="B1999" s="256"/>
      <c r="C1999" s="95"/>
      <c r="D1999" s="95"/>
      <c r="E1999" s="95"/>
      <c r="F1999" s="95"/>
      <c r="G1999" s="257"/>
    </row>
    <row r="2000" spans="1:7" ht="15">
      <c r="A2000" s="126"/>
      <c r="B2000" s="256"/>
      <c r="C2000" s="95"/>
      <c r="D2000" s="95"/>
      <c r="E2000" s="95"/>
      <c r="F2000" s="95"/>
      <c r="G2000" s="257"/>
    </row>
    <row r="2001" spans="1:7" ht="15">
      <c r="A2001" s="126"/>
      <c r="B2001" s="256"/>
      <c r="C2001" s="95"/>
      <c r="D2001" s="95"/>
      <c r="E2001" s="95"/>
      <c r="F2001" s="95"/>
      <c r="G2001" s="257"/>
    </row>
    <row r="2002" spans="1:7" ht="15">
      <c r="A2002" s="126"/>
      <c r="B2002" s="256"/>
      <c r="C2002" s="95"/>
      <c r="D2002" s="95"/>
      <c r="E2002" s="95"/>
      <c r="F2002" s="95"/>
      <c r="G2002" s="257"/>
    </row>
    <row r="2003" spans="1:7" ht="15">
      <c r="A2003" s="126"/>
      <c r="B2003" s="256"/>
      <c r="C2003" s="95"/>
      <c r="D2003" s="95"/>
      <c r="E2003" s="95"/>
      <c r="F2003" s="95"/>
      <c r="G2003" s="257"/>
    </row>
    <row r="2004" spans="1:7" ht="15">
      <c r="A2004" s="126"/>
      <c r="B2004" s="256"/>
      <c r="C2004" s="95"/>
      <c r="D2004" s="95"/>
      <c r="E2004" s="95"/>
      <c r="F2004" s="95"/>
      <c r="G2004" s="257"/>
    </row>
    <row r="2005" spans="1:7" ht="15">
      <c r="A2005" s="126"/>
      <c r="B2005" s="256"/>
      <c r="C2005" s="95"/>
      <c r="D2005" s="95"/>
      <c r="E2005" s="95"/>
      <c r="F2005" s="95"/>
      <c r="G2005" s="257"/>
    </row>
    <row r="2006" spans="1:7" ht="13.4" customHeight="1" thickBot="1">
      <c r="A2006" s="127"/>
      <c r="B2006" s="394" t="str">
        <f ca="1">OFFSET(L!$C$1,MATCH("General"&amp;"Cpy",L!$A:$A,0)-1,SL,,)</f>
        <v>© 2026 Responsible Minerals Initiative. All rights reserved.</v>
      </c>
      <c r="C2006" s="394"/>
      <c r="D2006" s="394"/>
      <c r="E2006" s="394"/>
      <c r="F2006" s="394"/>
      <c r="G2006" s="260"/>
    </row>
    <row r="2007" spans="1:7" ht="14"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Cory Watkins</cp:lastModifiedBy>
  <cp:lastPrinted>2015-04-21T20:47:43Z</cp:lastPrinted>
  <dcterms:created xsi:type="dcterms:W3CDTF">2010-06-21T21:00:23Z</dcterms:created>
  <dcterms:modified xsi:type="dcterms:W3CDTF">2026-04-28T19:31:17Z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