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ThisWorkbook" autoCompressPictures="0"/>
  <mc:AlternateContent xmlns:mc="http://schemas.openxmlformats.org/markup-compatibility/2006">
    <mc:Choice Requires="x15">
      <x15ac:absPath xmlns:x15ac="http://schemas.microsoft.com/office/spreadsheetml/2010/11/ac" url="H:\Conflict Minerals\"/>
    </mc:Choice>
  </mc:AlternateContent>
  <xr:revisionPtr revIDLastSave="0" documentId="13_ncr:1_{DCD03849-0344-434B-92DB-87B16C7DD945}"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10" yWindow="-110" windowWidth="25820" windowHeight="1390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F21" i="6" s="1"/>
  <c r="H21" i="6" s="1"/>
  <c r="D21" i="6" s="1"/>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s="1"/>
  <c r="C64" i="6" s="1"/>
  <c r="D4" i="5"/>
  <c r="E4" i="5"/>
  <c r="V6" i="5"/>
  <c r="E6" i="5"/>
  <c r="X6" i="5" s="1"/>
  <c r="V7" i="5"/>
  <c r="E7" i="5"/>
  <c r="X7" i="5" s="1"/>
  <c r="V8" i="5"/>
  <c r="E8" i="5"/>
  <c r="X8" i="5" s="1"/>
  <c r="V9" i="5"/>
  <c r="E9" i="5"/>
  <c r="X9" i="5" s="1"/>
  <c r="V10" i="5"/>
  <c r="E10" i="5"/>
  <c r="X10" i="5" s="1"/>
  <c r="V11" i="5"/>
  <c r="E11" i="5"/>
  <c r="X11" i="5" s="1"/>
  <c r="V12" i="5"/>
  <c r="E12" i="5"/>
  <c r="X12" i="5" s="1"/>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G60" i="6"/>
  <c r="B15" i="6"/>
  <c r="F20" i="6" s="1"/>
  <c r="B20" i="6"/>
  <c r="G20" i="6" s="1"/>
  <c r="B23" i="6"/>
  <c r="G23" i="6"/>
  <c r="G21" i="6"/>
  <c r="B8" i="6"/>
  <c r="G8" i="6"/>
  <c r="H8" i="6" s="1"/>
  <c r="D8" i="6" s="1"/>
  <c r="B11" i="6"/>
  <c r="G11" i="6"/>
  <c r="H11" i="6" s="1"/>
  <c r="D11" i="6" s="1"/>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C26" i="6" s="1"/>
  <c r="J26" i="6"/>
  <c r="I28" i="6"/>
  <c r="J28" i="6"/>
  <c r="I29" i="6"/>
  <c r="C29" i="6" s="1"/>
  <c r="J29" i="6"/>
  <c r="I30" i="6"/>
  <c r="J30" i="6"/>
  <c r="I31" i="6"/>
  <c r="J31" i="6"/>
  <c r="I33" i="6"/>
  <c r="J33" i="6"/>
  <c r="I34" i="6"/>
  <c r="J34" i="6"/>
  <c r="I35" i="6"/>
  <c r="C35" i="6" s="1"/>
  <c r="J35" i="6"/>
  <c r="I36" i="6"/>
  <c r="J36" i="6"/>
  <c r="I38" i="6"/>
  <c r="J38" i="6"/>
  <c r="I39" i="6"/>
  <c r="J39" i="6"/>
  <c r="I40" i="6"/>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139" i="5"/>
  <c r="X173" i="5"/>
  <c r="X681"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B79" i="4" s="1"/>
  <c r="A55" i="6" s="1"/>
  <c r="P37" i="4"/>
  <c r="Q37" i="4" s="1"/>
  <c r="P26" i="4"/>
  <c r="S2500" i="5"/>
  <c r="R2500" i="5"/>
  <c r="J2500" i="5"/>
  <c r="I2500" i="5"/>
  <c r="H2500" i="5"/>
  <c r="G2500" i="5"/>
  <c r="F2500" i="5"/>
  <c r="B53" i="6"/>
  <c r="B52" i="6"/>
  <c r="P27" i="4"/>
  <c r="G53" i="6"/>
  <c r="G52" i="6"/>
  <c r="B57" i="6"/>
  <c r="G57" i="6"/>
  <c r="B55" i="6"/>
  <c r="G55" i="6" s="1"/>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c r="H59" i="6" s="1"/>
  <c r="F2347" i="5"/>
  <c r="I2451" i="5"/>
  <c r="R2495" i="5"/>
  <c r="D11" i="4"/>
  <c r="B58" i="6"/>
  <c r="G58" i="6" s="1"/>
  <c r="B54" i="6"/>
  <c r="G54" i="6"/>
  <c r="B49" i="6"/>
  <c r="G49" i="6" s="1"/>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3" i="6"/>
  <c r="G13" i="6"/>
  <c r="H13" i="6" s="1"/>
  <c r="B12" i="6"/>
  <c r="G12" i="6"/>
  <c r="H12" i="6"/>
  <c r="D12" i="6"/>
  <c r="B10" i="6"/>
  <c r="G10" i="6" s="1"/>
  <c r="H10" i="6" s="1"/>
  <c r="B9" i="6"/>
  <c r="G9" i="6"/>
  <c r="H9" i="6" s="1"/>
  <c r="B7" i="6"/>
  <c r="G7" i="6" s="1"/>
  <c r="H7" i="6" s="1"/>
  <c r="B4" i="6"/>
  <c r="G4" i="6"/>
  <c r="H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F6" i="6"/>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C2"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A50" i="2"/>
  <c r="A40" i="2"/>
  <c r="C18" i="3"/>
  <c r="A3" i="2"/>
  <c r="I4" i="4"/>
  <c r="C13" i="3"/>
  <c r="A41" i="2"/>
  <c r="A27" i="2"/>
  <c r="A55" i="2"/>
  <c r="A66" i="2"/>
  <c r="A73" i="2"/>
  <c r="A16" i="2"/>
  <c r="C17" i="3"/>
  <c r="A20" i="2"/>
  <c r="B6" i="3"/>
  <c r="B2" i="3"/>
  <c r="A49" i="2"/>
  <c r="B13" i="4"/>
  <c r="A19" i="2"/>
  <c r="A38" i="2"/>
  <c r="A1" i="2"/>
  <c r="B10" i="3"/>
  <c r="A8" i="2"/>
  <c r="A2" i="2"/>
  <c r="A51" i="2"/>
  <c r="B67" i="4"/>
  <c r="C2" i="3"/>
  <c r="A45" i="2"/>
  <c r="B8" i="4"/>
  <c r="A4" i="6" s="1"/>
  <c r="B26" i="4"/>
  <c r="A15" i="6" s="1"/>
  <c r="A46" i="2"/>
  <c r="A72" i="2"/>
  <c r="C14" i="3"/>
  <c r="A14" i="2"/>
  <c r="A48" i="2"/>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J4" i="5"/>
  <c r="M4" i="5"/>
  <c r="K4" i="5"/>
  <c r="P4" i="5"/>
  <c r="D4" i="8"/>
  <c r="B1001" i="7"/>
  <c r="B35" i="4"/>
  <c r="C12" i="6"/>
  <c r="B3" i="6"/>
  <c r="A4" i="8"/>
  <c r="B22" i="3"/>
  <c r="B4" i="8"/>
  <c r="B34" i="4"/>
  <c r="B40" i="4"/>
  <c r="B58" i="4" s="1"/>
  <c r="A40" i="6" s="1"/>
  <c r="C3" i="6"/>
  <c r="I4" i="8"/>
  <c r="C5" i="7"/>
  <c r="A1" i="6"/>
  <c r="A85" i="4"/>
  <c r="B33" i="4"/>
  <c r="A21" i="6" s="1"/>
  <c r="H4" i="5"/>
  <c r="O4" i="5"/>
  <c r="B2" i="5"/>
  <c r="B41" i="4"/>
  <c r="B59" i="4" s="1"/>
  <c r="A41" i="6" s="1"/>
  <c r="D3" i="6"/>
  <c r="B20" i="1"/>
  <c r="B29" i="4"/>
  <c r="A18" i="6" s="1"/>
  <c r="C30" i="6"/>
  <c r="A3" i="6"/>
  <c r="D5" i="7"/>
  <c r="B32" i="4"/>
  <c r="A20" i="6" s="1"/>
  <c r="N4" i="5"/>
  <c r="B28" i="4"/>
  <c r="A17" i="6" s="1"/>
  <c r="G4" i="5"/>
  <c r="A1" i="7"/>
  <c r="C40" i="6"/>
  <c r="F4" i="5"/>
  <c r="C4" i="8"/>
  <c r="A1" i="8"/>
  <c r="C17" i="6"/>
  <c r="B27" i="4"/>
  <c r="A16" i="6" s="1"/>
  <c r="D1" i="6"/>
  <c r="C18" i="6"/>
  <c r="B5" i="7"/>
  <c r="A64" i="2"/>
  <c r="A47" i="2"/>
  <c r="C36" i="6"/>
  <c r="H4" i="8"/>
  <c r="F4" i="8"/>
  <c r="B3" i="5"/>
  <c r="G4" i="8"/>
  <c r="I4" i="5"/>
  <c r="L4" i="5"/>
  <c r="B68" i="4"/>
  <c r="A47" i="6" s="1"/>
  <c r="A4" i="5"/>
  <c r="G25" i="4"/>
  <c r="G43" i="4" s="1"/>
  <c r="D25" i="4"/>
  <c r="D37"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H6" i="6"/>
  <c r="D6" i="6" s="1"/>
  <c r="G5" i="6"/>
  <c r="H5" i="6"/>
  <c r="D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C25" i="6"/>
  <c r="R1619" i="5"/>
  <c r="H1619" i="5"/>
  <c r="I1619" i="5"/>
  <c r="J1619" i="5"/>
  <c r="F1619" i="5"/>
  <c r="C31" i="6"/>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H20" i="6" l="1"/>
  <c r="C20" i="6" s="1"/>
  <c r="B61" i="4"/>
  <c r="A42" i="6" s="1"/>
  <c r="B49" i="4"/>
  <c r="A32" i="6" s="1"/>
  <c r="B43" i="4"/>
  <c r="A27" i="6" s="1"/>
  <c r="B37" i="4"/>
  <c r="A22" i="6" s="1"/>
  <c r="B55" i="4"/>
  <c r="A37" i="6" s="1"/>
  <c r="C21" i="6"/>
  <c r="G16" i="6"/>
  <c r="H16" i="6" s="1"/>
  <c r="F24" i="6"/>
  <c r="D20" i="6"/>
  <c r="G15" i="6"/>
  <c r="H15" i="6" s="1"/>
  <c r="B38" i="4"/>
  <c r="B44" i="4" s="1"/>
  <c r="A28" i="6" s="1"/>
  <c r="B71" i="4"/>
  <c r="A49" i="6" s="1"/>
  <c r="F23" i="6"/>
  <c r="B81" i="4"/>
  <c r="A57" i="6" s="1"/>
  <c r="B83" i="4"/>
  <c r="A58" i="6" s="1"/>
  <c r="B77" i="4"/>
  <c r="A54" i="6" s="1"/>
  <c r="B69" i="4"/>
  <c r="A48" i="6" s="1"/>
  <c r="B73" i="4"/>
  <c r="A51" i="6" s="1"/>
  <c r="D13" i="6"/>
  <c r="C13" i="6"/>
  <c r="C11" i="6"/>
  <c r="D10" i="6"/>
  <c r="C10" i="6"/>
  <c r="C9" i="6"/>
  <c r="D9" i="6"/>
  <c r="C8" i="6"/>
  <c r="D7" i="6"/>
  <c r="C7" i="6"/>
  <c r="G37" i="4"/>
  <c r="G31" i="4"/>
  <c r="G55" i="4"/>
  <c r="G68" i="4"/>
  <c r="C6" i="6"/>
  <c r="D55" i="4"/>
  <c r="B47" i="4"/>
  <c r="A31" i="6" s="1"/>
  <c r="B53" i="4"/>
  <c r="A36" i="6" s="1"/>
  <c r="A26" i="6"/>
  <c r="B65" i="4"/>
  <c r="A46" i="6" s="1"/>
  <c r="D59" i="6"/>
  <c r="C59" i="6"/>
  <c r="A25" i="6"/>
  <c r="D43" i="4"/>
  <c r="B64" i="4"/>
  <c r="A45" i="6" s="1"/>
  <c r="C4" i="6"/>
  <c r="D4" i="6"/>
  <c r="B63" i="4"/>
  <c r="A44" i="6" s="1"/>
  <c r="A24" i="6"/>
  <c r="B57" i="4"/>
  <c r="A39" i="6" s="1"/>
  <c r="G49" i="4"/>
  <c r="G61" i="4"/>
  <c r="B75" i="4"/>
  <c r="A53" i="6" s="1"/>
  <c r="D31" i="4"/>
  <c r="D49" i="4"/>
  <c r="D68" i="4"/>
  <c r="D61" i="4"/>
  <c r="G64" i="6" a="1"/>
  <c r="G64" i="6" s="1"/>
  <c r="H64" i="6" s="1"/>
  <c r="B52" i="4"/>
  <c r="A35" i="6" s="1"/>
  <c r="B46" i="4"/>
  <c r="A30" i="6" s="1"/>
  <c r="B74" i="4" l="1"/>
  <c r="A52" i="6" s="1"/>
  <c r="B50" i="4"/>
  <c r="A33" i="6" s="1"/>
  <c r="B56" i="4"/>
  <c r="A38" i="6" s="1"/>
  <c r="K61" i="6"/>
  <c r="D16" i="6"/>
  <c r="A23" i="6"/>
  <c r="C16" i="6"/>
  <c r="B62" i="4"/>
  <c r="A43" i="6" s="1"/>
  <c r="F44" i="6"/>
  <c r="H44" i="6" s="1"/>
  <c r="H24" i="6"/>
  <c r="F61" i="6"/>
  <c r="H61" i="6" s="1"/>
  <c r="F34" i="6"/>
  <c r="H34" i="6" s="1"/>
  <c r="F39" i="6"/>
  <c r="H39" i="6" s="1"/>
  <c r="F33" i="6"/>
  <c r="H33" i="6" s="1"/>
  <c r="F38" i="6"/>
  <c r="H38" i="6" s="1"/>
  <c r="H23" i="6"/>
  <c r="F60" i="6"/>
  <c r="F43" i="6"/>
  <c r="H43" i="6" s="1"/>
  <c r="F28" i="6"/>
  <c r="H28" i="6" s="1"/>
  <c r="F48" i="6"/>
  <c r="F52" i="6" s="1"/>
  <c r="H52" i="6" s="1"/>
  <c r="K60" i="6"/>
  <c r="D15" i="6"/>
  <c r="C15" i="6"/>
  <c r="C44" i="6" l="1"/>
  <c r="D44" i="6"/>
  <c r="D24" i="6"/>
  <c r="C24" i="6"/>
  <c r="C61" i="6"/>
  <c r="D61" i="6"/>
  <c r="C39" i="6"/>
  <c r="D39" i="6"/>
  <c r="D34" i="6"/>
  <c r="C34" i="6"/>
  <c r="D28" i="6"/>
  <c r="C28" i="6"/>
  <c r="D52" i="6"/>
  <c r="C52" i="6"/>
  <c r="C43" i="6"/>
  <c r="D43" i="6"/>
  <c r="D38" i="6"/>
  <c r="C38" i="6"/>
  <c r="B2" i="6"/>
  <c r="H60" i="6"/>
  <c r="D23" i="6"/>
  <c r="C23" i="6"/>
  <c r="D33" i="6"/>
  <c r="C33" i="6"/>
  <c r="F49" i="6"/>
  <c r="F54" i="6"/>
  <c r="H54" i="6" s="1"/>
  <c r="H48" i="6"/>
  <c r="F55" i="6"/>
  <c r="H55" i="6" s="1"/>
  <c r="F57" i="6"/>
  <c r="H57" i="6" s="1"/>
  <c r="F53" i="6"/>
  <c r="H53" i="6" s="1"/>
  <c r="F58" i="6"/>
  <c r="H58" i="6" s="1"/>
  <c r="D53" i="6" l="1"/>
  <c r="C53" i="6"/>
  <c r="D54" i="6"/>
  <c r="C54" i="6"/>
  <c r="H49" i="6"/>
  <c r="F50" i="6"/>
  <c r="H50" i="6" s="1"/>
  <c r="C58" i="6"/>
  <c r="D58" i="6"/>
  <c r="D57" i="6"/>
  <c r="C57" i="6"/>
  <c r="D55" i="6"/>
  <c r="C55" i="6"/>
  <c r="C60" i="6"/>
  <c r="D60" i="6"/>
  <c r="D48" i="6"/>
  <c r="C48" i="6"/>
  <c r="D50" i="6" l="1"/>
  <c r="C50" i="6"/>
  <c r="D49" i="6"/>
  <c r="C49" i="6"/>
  <c r="H6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<sst xmlns="http://schemas.openxmlformats.org/spreadsheetml/2006/main" count="23022" uniqueCount="19213">
  <si>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</si>
  <si>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</si>
  <si>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</si>
  <si>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</si>
  <si>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</si>
  <si>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</si>
  <si>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</si>
  <si>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</si>
  <si>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</si>
  <si>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</si>
  <si>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</si>
  <si>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</si>
  <si>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</si>
  <si>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</si>
  <si>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</si>
  <si>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</si>
  <si>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</si>
  <si>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</si>
  <si>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</si>
  <si>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</si>
  <si>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</si>
  <si>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</si>
  <si>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</si>
  <si>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</si>
  <si>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</si>
  <si>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</si>
  <si>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</si>
  <si>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</si>
  <si>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</si>
  <si>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</si>
  <si>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</si>
  <si>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</si>
  <si>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</si>
  <si>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</si>
  <si>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</si>
  <si>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</si>
  <si>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</si>
  <si>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</si>
  <si>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</si>
  <si>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</si>
  <si>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</si>
  <si>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</si>
  <si>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</si>
  <si>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</si>
  <si>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</si>
  <si>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</si>
  <si>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</si>
  <si>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</si>
  <si>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</si>
  <si>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</si>
  <si>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</si>
  <si>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</si>
  <si>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</si>
  <si>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</si>
  <si>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</si>
  <si>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</si>
  <si>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</si>
  <si>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</si>
  <si>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</si>
  <si>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</si>
  <si>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</si>
  <si>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</si>
  <si>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</si>
  <si>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</si>
  <si>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</si>
  <si>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</si>
  <si>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</si>
  <si>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</si>
  <si>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</si>
  <si>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</si>
  <si>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</si>
  <si>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</si>
  <si>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</si>
  <si>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</si>
  <si>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</si>
  <si>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</si>
  <si>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</si>
  <si>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</si>
  <si>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</si>
  <si>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</si>
  <si>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</si>
  <si>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</si>
  <si>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</si>
  <si>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</si>
  <si>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</si>
  <si>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</si>
  <si>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</si>
  <si>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</si>
  <si>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</si>
  <si>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</si>
  <si>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</si>
  <si>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</si>
  <si>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</si>
  <si>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</si>
  <si>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</si>
  <si>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</si>
  <si>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</si>
  <si>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</si>
  <si>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</si>
  <si>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</si>
  <si>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</si>
  <si>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</si>
  <si>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</si>
  <si>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</si>
  <si>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</si>
  <si>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</si>
  <si>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</si>
  <si>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</si>
  <si>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</si>
  <si>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</si>
  <si>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</si>
  <si>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</si>
  <si>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</si>
  <si>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</si>
  <si>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</si>
  <si>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</si>
  <si>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</si>
  <si>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</si>
  <si>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</si>
  <si>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</si>
  <si>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</si>
  <si>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</si>
  <si>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</si>
  <si>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</si>
  <si>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</si>
  <si>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</si>
  <si>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</si>
  <si>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</si>
  <si>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</si>
  <si>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</si>
  <si>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</si>
  <si>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</si>
  <si>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</si>
  <si>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</si>
  <si>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</si>
  <si>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</si>
  <si>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</si>
  <si>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</si>
  <si>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</si>
  <si>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</si>
  <si>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</si>
  <si>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</si>
  <si>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</si>
  <si>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</si>
  <si>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</si>
  <si>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</si>
  <si>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</si>
  <si>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</si>
  <si>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</si>
  <si>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</si>
  <si>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</si>
  <si>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</si>
  <si>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</si>
  <si>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</si>
  <si>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</si>
  <si>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</si>
  <si>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</si>
  <si>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</si>
  <si>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</si>
  <si>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</si>
  <si>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</si>
  <si>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</si>
  <si>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</si>
  <si>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</si>
  <si>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</si>
  <si>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</si>
  <si>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</si>
  <si>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</si>
  <si>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</si>
  <si>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</si>
  <si>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</si>
  <si>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</si>
  <si>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</si>
  <si>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</si>
  <si>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</si>
  <si>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</si>
  <si>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</si>
  <si>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</si>
  <si>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</si>
  <si>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</si>
  <si>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</si>
  <si>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</si>
  <si>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</si>
  <si>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</si>
  <si>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</si>
  <si>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</si>
  <si>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</si>
  <si>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</si>
  <si>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</si>
  <si>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</si>
  <si>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</si>
  <si>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</si>
  <si>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</si>
  <si>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</si>
  <si>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</si>
  <si>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</si>
  <si>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</si>
  <si>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</si>
  <si>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</si>
  <si>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</si>
  <si>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</si>
  <si>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</si>
  <si>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</si>
  <si>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</si>
  <si>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</si>
  <si>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</si>
  <si>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</si>
  <si>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</si>
  <si>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</si>
  <si>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</si>
  <si>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</si>
  <si>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</si>
  <si>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</si>
  <si>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</si>
  <si>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</si>
  <si>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</si>
  <si>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</si>
  <si>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</si>
  <si>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</si>
  <si>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</si>
  <si>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</si>
  <si>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</si>
  <si>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</si>
  <si>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</si>
  <si>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</si>
  <si>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</si>
  <si>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</si>
  <si>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</si>
  <si>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</si>
  <si>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</si>
  <si>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</si>
  <si>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</si>
  <si>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</si>
  <si>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</si>
  <si>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</si>
  <si>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</si>
  <si>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</si>
  <si>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</si>
  <si>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</si>
  <si>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</si>
  <si>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</si>
  <si>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</si>
  <si>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</si>
  <si>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</si>
  <si>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</si>
  <si>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</si>
  <si>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</si>
  <si>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</si>
  <si>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</si>
  <si>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</si>
  <si>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</si>
  <si>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</si>
  <si>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</si>
  <si>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</si>
  <si>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</si>
  <si>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</si>
  <si>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</si>
  <si>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</si>
  <si>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</si>
  <si>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</si>
  <si>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</si>
  <si>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</si>
  <si>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</si>
  <si>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</si>
  <si>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</si>
  <si>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</si>
  <si>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</si>
  <si>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</si>
  <si>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</si>
  <si>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</si>
  <si>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</si>
  <si>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</si>
  <si>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</si>
  <si>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</si>
  <si>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</si>
  <si>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</si>
  <si>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</si>
  <si>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</si>
  <si>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</si>
  <si>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</si>
  <si>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</si>
  <si>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</si>
  <si>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</si>
  <si>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</si>
  <si>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</si>
  <si>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</si>
  <si>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</si>
  <si>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</si>
  <si>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</si>
  <si>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</si>
  <si>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</si>
  <si>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</si>
  <si>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</si>
  <si>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</si>
  <si>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</si>
  <si>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</si>
  <si>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</si>
  <si>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</si>
  <si>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</si>
  <si>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</si>
  <si>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</si>
  <si>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</si>
  <si>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</si>
  <si>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</si>
  <si>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</si>
  <si>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</si>
  <si>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</si>
  <si>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</si>
  <si>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</si>
  <si>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</si>
  <si>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</si>
  <si>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</si>
  <si>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</si>
  <si>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</si>
  <si>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</si>
  <si>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</si>
  <si>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</si>
  <si>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</si>
  <si>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</si>
  <si>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</si>
  <si>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</si>
  <si>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</si>
  <si>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</si>
  <si>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</si>
  <si>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</si>
  <si>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</si>
  <si>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</si>
  <si>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</si>
  <si>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</si>
  <si>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</si>
  <si>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</si>
  <si>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</si>
  <si>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</si>
  <si>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</si>
  <si>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</si>
  <si>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</si>
  <si>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</si>
  <si>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</si>
  <si>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</si>
  <si>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</si>
  <si>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</si>
  <si>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</si>
  <si>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</si>
  <si>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</si>
  <si>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</si>
  <si>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</si>
  <si>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</si>
  <si>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</si>
  <si>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</si>
  <si>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</si>
  <si>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</si>
  <si>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</si>
  <si>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</si>
  <si>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</si>
  <si>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</si>
  <si>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</si>
  <si>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</si>
  <si>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</si>
  <si>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</si>
  <si>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</si>
  <si>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</si>
  <si>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</si>
  <si>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</si>
  <si>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</si>
  <si>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</si>
  <si>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</si>
  <si>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</si>
  <si>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</si>
  <si>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</si>
  <si>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</si>
  <si>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</si>
  <si>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</si>
  <si>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</si>
  <si>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</si>
  <si>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</si>
  <si>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</si>
  <si>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</si>
  <si>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</si>
  <si>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</si>
  <si>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</si>
  <si>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</si>
  <si>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</si>
  <si>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</si>
  <si>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</si>
  <si>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</si>
  <si>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</si>
  <si>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</si>
  <si>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</si>
  <si>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</si>
  <si>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</si>
  <si>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</si>
  <si>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</si>
  <si>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</si>
  <si>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</si>
  <si>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</si>
  <si>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</si>
  <si>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</si>
  <si>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</si>
  <si>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</si>
  <si>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</si>
  <si>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</si>
  <si>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</si>
  <si>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</si>
  <si>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</si>
  <si>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</si>
  <si>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</si>
  <si>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</si>
  <si>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</si>
  <si>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</si>
  <si>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</si>
  <si>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</si>
  <si>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</si>
  <si>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</si>
  <si>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</si>
  <si>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</si>
  <si>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</si>
  <si>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</si>
  <si>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</si>
  <si>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</si>
  <si>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</si>
  <si>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</si>
  <si>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</si>
  <si>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</si>
  <si>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</si>
  <si>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</si>
  <si>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</si>
  <si>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</si>
  <si>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</si>
  <si>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</si>
  <si>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</si>
  <si>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</si>
  <si>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</si>
  <si>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</si>
  <si>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</si>
  <si>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</si>
  <si>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</si>
  <si>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</si>
  <si>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</si>
  <si>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</si>
  <si>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</si>
  <si>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</si>
  <si>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</si>
  <si>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</si>
  <si>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</si>
  <si>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</si>
  <si>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</si>
  <si>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</si>
  <si>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</si>
  <si>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</si>
  <si>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</si>
  <si>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</si>
  <si>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</si>
  <si>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</si>
  <si>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</si>
  <si>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</si>
  <si>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</si>
  <si>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</si>
  <si>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</si>
  <si>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</si>
  <si>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</si>
  <si>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</si>
  <si>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</si>
  <si>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</si>
  <si>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</si>
  <si>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</si>
  <si>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</si>
  <si>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</si>
  <si>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</si>
  <si>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</si>
  <si>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</si>
  <si>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</si>
  <si>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</si>
  <si>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</si>
  <si>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</si>
  <si>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</si>
  <si>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</si>
  <si>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</si>
  <si>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</si>
  <si>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</si>
  <si>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</si>
  <si>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</si>
  <si>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</si>
  <si>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</si>
  <si>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</si>
  <si>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</si>
  <si>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</si>
  <si>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</si>
  <si>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</si>
  <si>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</si>
  <si>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</si>
  <si>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</si>
  <si>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</si>
  <si>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</si>
  <si>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</si>
  <si>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</si>
  <si>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</si>
  <si>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</si>
  <si>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</si>
  <si>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</si>
  <si>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</si>
  <si>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</si>
  <si>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</si>
  <si>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</si>
  <si>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</si>
  <si>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</si>
  <si>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</si>
  <si>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</si>
  <si>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</si>
  <si>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</si>
  <si>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</si>
  <si>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</si>
  <si>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</si>
  <si>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</si>
  <si>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</si>
  <si>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</si>
  <si>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</si>
  <si>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</si>
  <si>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</si>
  <si>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</si>
  <si>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</si>
  <si>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</si>
  <si>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</si>
  <si>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</si>
  <si>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</si>
  <si>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</si>
  <si>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</si>
  <si>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</si>
  <si>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</si>
  <si>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</si>
  <si>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</si>
  <si>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</si>
  <si>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</si>
  <si>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</si>
  <si>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</si>
  <si>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</si>
  <si>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</si>
  <si>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</si>
  <si>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</si>
  <si>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</si>
  <si>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</si>
  <si>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</si>
  <si>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</si>
  <si>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</si>
  <si>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</si>
  <si>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</si>
  <si>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</si>
  <si>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</si>
  <si>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</si>
  <si>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</si>
  <si>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</si>
  <si>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</si>
  <si>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</si>
  <si>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</si>
  <si>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</si>
  <si>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</si>
  <si>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</si>
  <si>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</si>
  <si>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</si>
  <si>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</si>
  <si>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</si>
  <si>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</si>
  <si>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</si>
  <si>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</si>
  <si>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</si>
  <si>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</si>
  <si>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</si>
  <si>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</si>
  <si>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</si>
  <si>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</si>
  <si>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</si>
  <si>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</si>
  <si>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</si>
  <si>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</si>
  <si>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</si>
  <si>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</si>
  <si>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</si>
  <si>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</si>
  <si>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</si>
  <si>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</si>
  <si>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</si>
  <si>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</si>
  <si>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</si>
  <si>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</si>
  <si>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</si>
  <si>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</si>
  <si>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</si>
  <si>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</si>
  <si>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</si>
  <si>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</si>
  <si>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</si>
  <si>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</si>
  <si>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</si>
  <si>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</si>
  <si>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</si>
  <si>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</si>
  <si>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</si>
  <si>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</si>
  <si>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</si>
  <si>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</si>
  <si>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</si>
  <si>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</si>
  <si>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</si>
  <si>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</si>
  <si>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</si>
  <si>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</si>
  <si>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</si>
  <si>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</si>
  <si>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</si>
  <si>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</si>
  <si>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</si>
  <si>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</si>
  <si>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</si>
  <si>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</si>
  <si>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</si>
  <si>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</si>
  <si>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</si>
  <si>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</si>
  <si>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</si>
  <si>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</si>
  <si>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</si>
  <si>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</si>
  <si>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</si>
  <si>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</si>
  <si>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</si>
  <si>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</si>
  <si>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</si>
  <si>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</si>
  <si>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</si>
  <si>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</si>
  <si>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</si>
  <si>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</si>
  <si>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</si>
  <si>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</si>
  <si>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</si>
  <si>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</si>
  <si>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</si>
  <si>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</si>
  <si>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</si>
  <si>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</si>
  <si>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</si>
  <si>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</si>
  <si>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</si>
  <si>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</si>
  <si>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</si>
  <si>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</si>
  <si>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</si>
  <si>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</si>
  <si>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</si>
  <si>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</si>
  <si>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</si>
  <si>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</si>
  <si>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</si>
  <si>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</si>
  <si>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</si>
  <si>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</si>
  <si>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</si>
  <si>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</si>
  <si>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</si>
  <si>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</si>
  <si>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</si>
  <si>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</si>
  <si>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</si>
  <si>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</si>
  <si>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</si>
  <si>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</si>
  <si>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</si>
  <si>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</si>
  <si>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</si>
  <si>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</si>
  <si>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</si>
  <si>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</si>
  <si>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</si>
  <si>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</si>
  <si>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</si>
  <si>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</si>
  <si>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</si>
  <si>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</si>
  <si>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</si>
  <si>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</si>
  <si>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</si>
  <si>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</si>
  <si>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</si>
  <si>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</si>
  <si>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</si>
  <si>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</si>
  <si>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</si>
  <si>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</si>
  <si>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</si>
  <si>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</si>
  <si>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</si>
  <si>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</si>
  <si>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</si>
  <si>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</si>
  <si>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</si>
  <si>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</si>
  <si>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</si>
  <si>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</si>
  <si>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</si>
  <si>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</si>
  <si>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</si>
  <si>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</si>
  <si>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</si>
  <si>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</si>
  <si>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</si>
  <si>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</si>
  <si>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</si>
  <si>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</si>
  <si>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</si>
  <si>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</si>
  <si>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</si>
  <si>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</si>
  <si>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</si>
  <si>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</si>
  <si>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</si>
  <si>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</si>
  <si>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</si>
  <si>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</si>
  <si>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</si>
  <si>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</si>
  <si>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</si>
  <si>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</si>
  <si>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</si>
  <si>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</si>
  <si>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</si>
  <si>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</si>
  <si>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</si>
  <si>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</si>
  <si>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</si>
  <si>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</si>
  <si>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</si>
  <si>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</si>
  <si>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</si>
  <si>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</si>
  <si>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</si>
  <si>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</si>
  <si>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</si>
  <si>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</si>
  <si>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</si>
  <si>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</si>
  <si>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</si>
  <si>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</si>
  <si>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</si>
  <si>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</si>
  <si>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</si>
  <si>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</si>
  <si>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</si>
  <si>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</si>
  <si>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</si>
  <si>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</si>
  <si>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</si>
  <si>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</si>
  <si>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</si>
  <si>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</si>
  <si>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</si>
  <si>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</si>
  <si>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</si>
  <si>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</si>
  <si>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</si>
  <si>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</si>
  <si>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</si>
  <si>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</si>
  <si>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</si>
  <si>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</si>
  <si>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</si>
  <si>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</si>
  <si>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</si>
  <si>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</si>
  <si>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</si>
  <si>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</si>
  <si>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</si>
  <si>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</si>
  <si>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</si>
  <si>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</si>
  <si>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</si>
  <si>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</si>
  <si>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</si>
  <si>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</si>
  <si>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</si>
  <si>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</si>
  <si>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</si>
  <si>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</si>
  <si>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</si>
  <si>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</si>
  <si>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</si>
  <si>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</si>
  <si>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</si>
  <si>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</si>
  <si>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</si>
  <si>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</si>
  <si>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</si>
  <si>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</si>
  <si>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</si>
  <si>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</si>
  <si>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</si>
  <si>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</si>
  <si>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</si>
  <si>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</si>
  <si>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</si>
  <si>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</si>
  <si>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</si>
  <si>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</si>
  <si>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</si>
  <si>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</si>
  <si>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</si>
  <si>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</si>
  <si>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</si>
  <si>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</si>
  <si>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</si>
  <si>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</si>
  <si>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</si>
  <si>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</si>
  <si>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</si>
  <si>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</si>
  <si>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</si>
  <si>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</si>
  <si>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</si>
  <si>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</si>
  <si>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</si>
  <si>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</si>
  <si>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</si>
  <si>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</si>
  <si>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</si>
  <si>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</si>
  <si>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</si>
  <si>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</si>
  <si>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</si>
  <si>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</si>
  <si>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</si>
  <si>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</si>
  <si>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</si>
  <si>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</si>
  <si>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</si>
  <si>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</si>
  <si>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</si>
  <si>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</si>
  <si>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</si>
  <si>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</si>
  <si>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</si>
  <si>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</si>
  <si>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</si>
  <si>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</si>
  <si>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</si>
  <si>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</si>
  <si>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</si>
  <si>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</si>
  <si>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</si>
  <si>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</si>
  <si>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</si>
  <si>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</si>
  <si>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</si>
  <si>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</si>
  <si>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</si>
  <si>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</si>
  <si>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</si>
  <si>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</si>
  <si>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</si>
  <si>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</si>
  <si>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</si>
  <si>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</si>
  <si>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</si>
  <si>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</si>
  <si>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</si>
  <si>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</si>
  <si>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</si>
  <si>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</si>
  <si>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</si>
  <si>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</si>
  <si>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</si>
  <si>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</si>
  <si>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</si>
  <si>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</si>
  <si>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</si>
  <si>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</si>
  <si>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</si>
  <si>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</si>
  <si>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</si>
  <si>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</si>
  <si>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</si>
  <si>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</si>
  <si>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</si>
  <si>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</si>
  <si>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</si>
  <si>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</si>
  <si>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</si>
  <si>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</si>
  <si>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</si>
  <si>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</si>
  <si>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</si>
  <si>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</si>
  <si>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</si>
  <si>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</si>
  <si>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</si>
  <si>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</si>
  <si>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</si>
  <si>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</si>
  <si>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</si>
  <si>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</si>
  <si>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</si>
  <si>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</si>
  <si>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</si>
  <si>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</si>
  <si>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</si>
  <si>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</si>
  <si>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</si>
  <si>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</si>
  <si>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</si>
  <si>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</si>
  <si>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</si>
  <si>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</si>
  <si>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</si>
  <si>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</si>
  <si>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</si>
  <si>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</si>
  <si>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</si>
  <si>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</si>
  <si>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</si>
  <si>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</si>
  <si>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</si>
  <si>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</si>
  <si>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</si>
  <si>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</si>
  <si>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</si>
  <si>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</si>
  <si>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</si>
  <si>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</si>
  <si>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</si>
  <si>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</si>
  <si>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</si>
  <si>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</si>
  <si>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</si>
  <si>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</si>
  <si>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</si>
  <si>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</si>
  <si>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</si>
  <si>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</si>
  <si>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</si>
  <si>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</si>
  <si>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</si>
  <si>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</si>
  <si>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</si>
  <si>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</si>
  <si>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</si>
  <si>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</si>
  <si>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</si>
  <si>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</si>
  <si>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</si>
  <si>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</si>
  <si>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</si>
  <si>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</si>
  <si>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</si>
  <si>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</si>
  <si>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</si>
  <si>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</si>
  <si>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</si>
  <si>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</si>
  <si>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</si>
  <si>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</si>
  <si>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</si>
  <si>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</si>
  <si>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</si>
  <si>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</si>
  <si>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</si>
  <si>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</si>
  <si>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</si>
  <si>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</si>
  <si>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</si>
  <si>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</si>
  <si>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</si>
  <si>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</si>
  <si>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</si>
  <si>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</si>
  <si>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</si>
  <si>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</si>
  <si>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</si>
  <si>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</si>
  <si>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</si>
  <si>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</si>
  <si>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</si>
  <si>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</si>
  <si>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</si>
  <si>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</si>
  <si>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</si>
  <si>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</si>
  <si>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</si>
  <si>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</si>
  <si>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</si>
  <si>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</si>
  <si>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</si>
  <si>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</si>
  <si>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</si>
  <si>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</si>
  <si>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</si>
  <si>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</si>
  <si>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</si>
  <si>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</si>
  <si>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</si>
  <si>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</si>
  <si>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</si>
  <si>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</si>
  <si>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</si>
  <si>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</si>
  <si>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</si>
  <si>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</si>
  <si>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</si>
  <si>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</si>
  <si>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</si>
  <si>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</si>
  <si>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</si>
  <si>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</si>
  <si>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</si>
  <si>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</si>
  <si>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</si>
  <si>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</si>
  <si>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</si>
  <si>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</si>
  <si>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</si>
  <si>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</si>
  <si>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</si>
  <si>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</si>
  <si>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</si>
  <si>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</si>
  <si>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</si>
  <si>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</si>
  <si>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</si>
  <si>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</si>
  <si>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</si>
  <si>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</si>
  <si>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</si>
  <si>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</si>
  <si>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</si>
  <si>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</si>
  <si>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</si>
  <si>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</si>
  <si>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</si>
  <si>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</si>
  <si>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</si>
  <si>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</si>
  <si>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</si>
  <si>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</si>
  <si>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</si>
  <si>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</si>
  <si>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</si>
  <si>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</si>
  <si>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</si>
  <si>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</si>
  <si>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</si>
  <si>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</si>
  <si>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</si>
  <si>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</si>
  <si>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</si>
  <si>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</si>
  <si>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</si>
  <si>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</si>
  <si>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</si>
  <si>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</si>
  <si>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</si>
  <si>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</si>
  <si>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</si>
  <si>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</si>
  <si>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</si>
  <si>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</si>
  <si>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</si>
  <si>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</si>
  <si>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</si>
  <si>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</si>
  <si>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</si>
  <si>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</si>
  <si>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</si>
  <si>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</si>
  <si>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</si>
  <si>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</si>
  <si>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</si>
  <si>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</si>
  <si>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</si>
  <si>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</si>
  <si>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</si>
  <si>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</si>
  <si>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</si>
  <si>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</si>
  <si>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</si>
  <si>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</si>
  <si>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</si>
  <si>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</si>
  <si>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</si>
  <si>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</si>
  <si>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</si>
  <si>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</si>
  <si>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</si>
  <si>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</si>
  <si>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</si>
  <si>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</si>
  <si>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</si>
  <si>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</si>
  <si>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</si>
  <si>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</si>
  <si>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</si>
  <si>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</si>
  <si>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</si>
  <si>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</si>
  <si>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</si>
  <si>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</si>
  <si>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</si>
  <si>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</si>
  <si>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</si>
  <si>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</si>
  <si>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</si>
  <si>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</si>
  <si>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</si>
  <si>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</si>
  <si>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</si>
  <si>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</si>
  <si>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</si>
  <si>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</si>
  <si>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</si>
  <si>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</si>
  <si>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</si>
  <si>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</si>
  <si>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</si>
  <si>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</si>
  <si>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</si>
  <si>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</si>
  <si>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</si>
  <si>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</si>
  <si>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</si>
  <si>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</si>
  <si>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</si>
  <si>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</si>
  <si>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</si>
  <si>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</si>
  <si>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</si>
  <si>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</si>
  <si>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</si>
  <si>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</si>
  <si>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</si>
  <si>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</si>
  <si>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</si>
  <si>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</si>
  <si>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</si>
  <si>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</si>
  <si>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</si>
  <si>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</si>
  <si>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</si>
  <si>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</si>
  <si>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</si>
  <si>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</si>
  <si>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</si>
  <si>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</si>
  <si>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</si>
  <si>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</si>
  <si>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</si>
  <si>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</si>
  <si>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</si>
  <si>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</si>
  <si>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</si>
  <si>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</si>
  <si>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</si>
  <si>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</si>
  <si>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</si>
  <si>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</si>
  <si>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</si>
  <si>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</si>
  <si>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</si>
  <si>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</si>
  <si>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</si>
  <si>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</si>
  <si>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</si>
  <si>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</si>
  <si>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</si>
  <si>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</si>
  <si>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</si>
  <si>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</si>
  <si>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</si>
  <si>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</si>
  <si>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</si>
  <si>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</si>
  <si>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</si>
  <si>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</si>
  <si>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</si>
  <si>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</si>
  <si>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</si>
  <si>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</si>
  <si>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</si>
  <si>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</si>
  <si>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</si>
  <si>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</si>
  <si>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</si>
  <si>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</si>
  <si>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</si>
  <si>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</si>
  <si>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</si>
  <si>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</si>
  <si>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</si>
  <si>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</si>
  <si>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</si>
  <si>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</si>
  <si>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</si>
  <si>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</si>
  <si>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</si>
  <si>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</si>
  <si>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</si>
  <si>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</si>
  <si>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</si>
  <si>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</si>
  <si>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</si>
  <si>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</si>
  <si>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</si>
  <si>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</si>
  <si>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</si>
  <si>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</si>
  <si>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</si>
  <si>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</si>
  <si>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</si>
  <si>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</si>
  <si>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</si>
  <si>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</si>
  <si>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</si>
  <si>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</si>
  <si>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</si>
  <si>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</si>
  <si>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</si>
  <si>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</si>
  <si>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</si>
  <si>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</si>
  <si>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</si>
  <si>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</si>
  <si>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</si>
  <si>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</si>
  <si>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</si>
  <si>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</si>
  <si>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</si>
  <si>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</si>
  <si>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</si>
  <si>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</si>
  <si>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</si>
  <si>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</si>
  <si>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</si>
  <si>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</si>
  <si>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</si>
  <si>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</si>
  <si>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</si>
  <si>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</si>
  <si>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</si>
  <si>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</si>
  <si>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</si>
  <si>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</si>
  <si>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</si>
  <si>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</si>
  <si>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</si>
  <si>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</si>
  <si>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</si>
  <si>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</si>
  <si>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</si>
  <si>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</si>
  <si>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</si>
  <si>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</si>
  <si>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</si>
  <si>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</si>
  <si>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</si>
  <si>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</si>
  <si>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</si>
  <si>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</si>
  <si>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</si>
  <si>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</si>
  <si>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</si>
  <si>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</si>
  <si>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</si>
  <si>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</si>
  <si>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</si>
  <si>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</si>
  <si>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</si>
  <si>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</si>
  <si>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</si>
  <si>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</si>
  <si>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</si>
  <si>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</si>
  <si>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</si>
  <si>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</si>
  <si>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</si>
  <si>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</si>
  <si>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</si>
  <si>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</si>
  <si>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</si>
  <si>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</si>
  <si>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</si>
  <si>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</si>
  <si>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</si>
  <si>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</si>
  <si>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</si>
  <si>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</si>
  <si>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</si>
  <si>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</si>
  <si>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</si>
  <si>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</si>
  <si>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</si>
  <si>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</si>
  <si>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</si>
  <si>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</si>
  <si>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</si>
  <si>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</si>
  <si>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</si>
  <si>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</si>
  <si>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</si>
  <si>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</si>
  <si>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</si>
  <si>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</si>
  <si>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</si>
  <si>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</si>
  <si>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</si>
  <si>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</si>
  <si>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</si>
  <si>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</si>
  <si>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</si>
  <si>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</si>
  <si>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</si>
  <si>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</si>
  <si>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</si>
  <si>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</si>
  <si>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</si>
  <si>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</si>
  <si>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</si>
  <si>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</si>
  <si>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</si>
  <si>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</si>
  <si>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</si>
  <si>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</si>
  <si>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</si>
  <si>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</si>
  <si>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</si>
  <si>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</si>
  <si>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</si>
  <si>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</si>
  <si>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</si>
  <si>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</si>
  <si>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</si>
  <si>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</si>
  <si>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</si>
  <si>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</si>
  <si>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</si>
  <si>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</si>
  <si>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</si>
  <si>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</si>
  <si>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</si>
  <si>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</si>
  <si>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</si>
  <si>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</si>
  <si>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</si>
  <si>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</si>
  <si>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</si>
  <si>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</si>
  <si>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</si>
  <si>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</si>
  <si>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</si>
  <si>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</si>
  <si>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</si>
  <si>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</si>
  <si>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</si>
  <si>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</si>
  <si>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</si>
  <si>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</si>
  <si>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</si>
  <si>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</si>
  <si>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</si>
  <si>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</si>
  <si>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</si>
  <si>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</si>
  <si>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</si>
  <si>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</si>
  <si>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</si>
  <si>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</si>
  <si>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</si>
  <si>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</si>
  <si>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</si>
  <si>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</si>
  <si>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</si>
  <si>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</si>
  <si>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</si>
  <si>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</si>
  <si>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</si>
  <si>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</si>
  <si>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</si>
  <si>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</si>
  <si>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</si>
  <si>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</si>
  <si>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</si>
  <si>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</si>
  <si>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</si>
  <si>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</si>
  <si>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</si>
  <si>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</si>
  <si>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</si>
  <si>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</si>
  <si>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</si>
  <si>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</si>
  <si>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</si>
  <si>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</si>
  <si>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</si>
  <si>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</si>
  <si>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</si>
  <si>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</si>
  <si>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</si>
  <si>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</si>
  <si>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</si>
  <si>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</si>
  <si>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</si>
  <si>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</si>
  <si>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</si>
  <si>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</si>
  <si>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</si>
  <si>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</si>
  <si>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</si>
  <si>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</si>
  <si>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</si>
  <si>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</si>
  <si>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</si>
  <si>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</si>
  <si>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</si>
  <si>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</si>
  <si>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</si>
  <si>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</si>
  <si>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</si>
  <si>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</si>
  <si>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</si>
  <si>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</si>
  <si>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</si>
  <si>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</si>
  <si>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</si>
  <si>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</si>
  <si>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</si>
  <si>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</si>
  <si>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</si>
  <si>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</si>
  <si>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</si>
  <si>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</si>
  <si>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</si>
  <si>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</si>
  <si>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</si>
  <si>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</si>
  <si>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</si>
  <si>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</si>
  <si>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</si>
  <si>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</si>
  <si>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</si>
  <si>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</si>
  <si>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</si>
  <si>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</si>
  <si>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</si>
  <si>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</si>
  <si>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</si>
  <si>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</si>
  <si>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</si>
  <si>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</si>
  <si>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</si>
  <si>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</si>
  <si>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</si>
  <si>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</si>
  <si>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</si>
  <si>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</si>
  <si>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</si>
  <si>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</si>
  <si>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</si>
  <si>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</si>
  <si>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</si>
  <si>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</si>
  <si>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</si>
  <si>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</si>
  <si>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</si>
  <si>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</si>
  <si>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</si>
  <si>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</si>
  <si>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</si>
  <si>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</si>
  <si>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</si>
  <si>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</si>
  <si>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</si>
  <si>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</si>
  <si>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</si>
  <si>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</si>
  <si>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</si>
  <si>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</si>
  <si>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</si>
  <si>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</si>
  <si>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</si>
  <si>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</si>
  <si>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</si>
  <si>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</si>
  <si>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</si>
  <si>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</si>
  <si>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</si>
  <si>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</si>
  <si>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</si>
  <si>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</si>
  <si>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</si>
  <si>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</si>
  <si>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</si>
  <si>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</si>
  <si>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</si>
  <si>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</si>
  <si>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</si>
  <si>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</si>
  <si>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</si>
  <si>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</si>
  <si>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</si>
  <si>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</si>
  <si>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</si>
  <si>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</si>
  <si>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</si>
  <si>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</si>
  <si>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</si>
  <si>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</si>
  <si>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</si>
  <si>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</si>
  <si>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</si>
  <si>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</si>
  <si>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</si>
  <si>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</si>
  <si>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</si>
  <si>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</si>
  <si>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</si>
  <si>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</si>
  <si>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</si>
  <si>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</si>
  <si>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</si>
  <si>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</si>
  <si>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</si>
  <si>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</si>
  <si>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</si>
  <si>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</si>
  <si>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</si>
  <si>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</si>
  <si>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</si>
  <si>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</si>
  <si>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</si>
  <si>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</si>
  <si>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</si>
  <si>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</si>
  <si>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</si>
  <si>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</si>
  <si>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</si>
  <si>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</si>
  <si>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</si>
  <si>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</si>
  <si>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</si>
  <si>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</si>
  <si>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</si>
  <si>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</si>
  <si>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</si>
  <si>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</si>
  <si>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</si>
  <si>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</si>
  <si>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</si>
  <si>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</si>
  <si>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</si>
  <si>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</si>
  <si>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</si>
  <si>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</si>
  <si>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</si>
  <si>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</si>
  <si>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</si>
  <si>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</si>
  <si>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</si>
  <si>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</si>
  <si>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</si>
  <si>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</si>
  <si>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</si>
  <si>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</si>
  <si>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</si>
  <si>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</si>
  <si>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</si>
  <si>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</si>
  <si>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</si>
  <si>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</si>
  <si>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</si>
  <si>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</si>
  <si>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</si>
  <si>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</si>
  <si>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</si>
  <si>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</si>
  <si>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</si>
  <si>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</si>
  <si>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</si>
  <si>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</si>
  <si>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</si>
  <si>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</si>
  <si>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</si>
  <si>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</si>
  <si>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</si>
  <si>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</si>
  <si>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</si>
  <si>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</si>
  <si>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</si>
  <si>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</si>
  <si>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</si>
  <si>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</si>
  <si>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</si>
  <si>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</si>
  <si>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</si>
  <si>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</si>
  <si>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</si>
  <si>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</si>
  <si>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</si>
  <si>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</si>
  <si>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</si>
  <si>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</si>
  <si>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</si>
  <si>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</si>
  <si>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</si>
  <si>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</si>
  <si>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</si>
  <si>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</si>
  <si>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</si>
  <si>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</si>
  <si>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</si>
  <si>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</si>
  <si>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</si>
  <si>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</si>
  <si>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</si>
  <si>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</si>
  <si>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</si>
  <si>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</si>
  <si>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</si>
  <si>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</si>
  <si>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</si>
  <si>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</si>
  <si>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</si>
  <si>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</si>
  <si>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</si>
  <si>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</si>
  <si>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</si>
  <si>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</si>
  <si>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</si>
  <si>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</si>
  <si>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</si>
  <si>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</si>
  <si>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</si>
  <si>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</si>
  <si>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</si>
  <si>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</si>
  <si>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</si>
  <si>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</si>
  <si>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</si>
  <si>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</si>
  <si>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</si>
  <si>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</si>
  <si>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</si>
  <si>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</si>
  <si>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</si>
  <si>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</si>
  <si>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</si>
  <si>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</si>
  <si>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</si>
  <si>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</si>
  <si>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</si>
  <si>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</si>
  <si>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</si>
  <si>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</si>
  <si>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</si>
  <si>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</si>
  <si>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</si>
  <si>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</si>
  <si>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</si>
  <si>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</si>
  <si>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</si>
  <si>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</si>
  <si>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</si>
  <si>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</si>
  <si>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</si>
  <si>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</si>
  <si>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</si>
  <si>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</si>
  <si>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</si>
  <si>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</si>
  <si>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</si>
  <si>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</si>
  <si>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</si>
  <si>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</si>
  <si>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</si>
  <si>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</si>
  <si>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</si>
  <si>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</si>
  <si>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</si>
  <si>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</si>
  <si>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</si>
  <si>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</si>
  <si>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</si>
  <si>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</si>
  <si>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</si>
  <si>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</si>
  <si>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</si>
  <si>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</si>
  <si>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</si>
  <si>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</si>
  <si>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</si>
  <si>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</si>
  <si>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</si>
  <si>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</si>
  <si>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</si>
  <si>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</si>
  <si>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</si>
  <si>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</si>
  <si>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</si>
  <si>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</si>
  <si>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</si>
  <si>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</si>
  <si>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</si>
  <si>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</si>
  <si>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</si>
  <si>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</si>
  <si>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</si>
  <si>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</si>
  <si>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</si>
  <si>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</si>
  <si>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</si>
  <si>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</si>
  <si>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</si>
  <si>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</si>
  <si>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</si>
  <si>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</si>
  <si>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</si>
  <si>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</si>
  <si>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</si>
  <si>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</si>
  <si>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</si>
  <si>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</si>
  <si>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</si>
  <si>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</si>
  <si>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</si>
  <si>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</si>
  <si>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</si>
  <si>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</si>
  <si>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</si>
  <si>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</si>
  <si>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</si>
  <si>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</si>
  <si>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</si>
  <si>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</si>
  <si>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</si>
  <si>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</si>
  <si>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</si>
  <si>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</si>
  <si>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</si>
  <si>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</si>
  <si>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</si>
  <si>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</si>
  <si>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</si>
  <si>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</si>
  <si>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</si>
  <si>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</si>
  <si>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</si>
  <si>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</si>
  <si>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</si>
  <si>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</si>
  <si>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</si>
  <si>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</si>
  <si>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</si>
  <si>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</si>
  <si>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</si>
  <si>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</si>
  <si>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</si>
  <si>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</si>
  <si>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</si>
  <si>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</si>
  <si>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</si>
  <si>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</si>
  <si>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</si>
  <si>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</si>
  <si>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</si>
  <si>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</si>
  <si>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</si>
  <si>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</si>
  <si>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</si>
  <si>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</si>
  <si>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</si>
  <si>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</si>
  <si>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</si>
  <si>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</si>
  <si>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</si>
  <si>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</si>
  <si>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</si>
  <si>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</si>
  <si>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</si>
  <si>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</si>
  <si>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</si>
  <si>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</si>
  <si>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</si>
  <si>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</si>
  <si>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</si>
  <si>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</si>
  <si>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</si>
  <si>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</si>
  <si>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</si>
  <si>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</si>
  <si>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</si>
  <si>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</si>
  <si>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</si>
  <si>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</si>
  <si>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</si>
  <si>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</si>
  <si>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</si>
  <si>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</si>
  <si>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</si>
  <si>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</si>
  <si>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</si>
  <si>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</si>
  <si>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</si>
  <si>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</si>
  <si>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</si>
  <si>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</si>
  <si>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</si>
  <si>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</si>
  <si>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</si>
  <si>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</si>
  <si>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</si>
  <si>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</si>
  <si>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</si>
  <si>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</si>
  <si>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</si>
  <si>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</si>
  <si>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</si>
  <si>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</si>
  <si>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</si>
  <si>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</si>
  <si>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</si>
  <si>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</si>
  <si>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</si>
  <si>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</si>
  <si>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</si>
  <si>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</si>
  <si>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</si>
  <si>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</si>
  <si>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</si>
  <si>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</si>
  <si>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</si>
  <si>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</si>
  <si>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</si>
  <si>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</si>
  <si>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</si>
  <si>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</si>
  <si>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</si>
  <si>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</si>
  <si>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</si>
  <si>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</si>
  <si>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</si>
  <si>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</si>
  <si>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</si>
  <si>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</si>
  <si>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</si>
  <si>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</si>
  <si>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</si>
  <si>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</si>
  <si>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</si>
  <si>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</si>
  <si>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</si>
  <si>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</si>
  <si>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</si>
  <si>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</si>
  <si>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</si>
  <si>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</si>
  <si>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</si>
  <si>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</si>
  <si>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</si>
  <si>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</si>
  <si>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</si>
  <si>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</si>
  <si>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</si>
  <si>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</si>
  <si>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</si>
  <si>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</si>
  <si>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</si>
  <si>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</si>
  <si>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</si>
  <si>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</si>
  <si>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</si>
  <si>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</si>
  <si>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</si>
  <si>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</si>
  <si>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</si>
  <si>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</si>
  <si>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</si>
  <si>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</si>
  <si>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</si>
  <si>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</si>
  <si>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</si>
  <si>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</si>
  <si>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</si>
  <si>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</si>
  <si>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</si>
  <si>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</si>
  <si>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</si>
  <si>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</si>
  <si>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</si>
  <si>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</si>
  <si>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</si>
  <si>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</si>
  <si>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</si>
  <si>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</si>
  <si>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</si>
  <si>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</si>
  <si>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</si>
  <si>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</si>
  <si>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</si>
  <si>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</si>
  <si>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</si>
  <si>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</si>
  <si>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</si>
  <si>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</si>
  <si>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</si>
  <si>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</si>
  <si>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</si>
  <si>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</si>
  <si>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</si>
  <si>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</si>
  <si>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</si>
  <si>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</si>
  <si>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</si>
  <si>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</si>
  <si>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</si>
  <si>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</si>
  <si>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</si>
  <si>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</si>
  <si>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</si>
  <si>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</si>
  <si>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</si>
  <si>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</si>
  <si>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</si>
  <si>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</si>
  <si>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</si>
  <si>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</si>
  <si>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</si>
  <si>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</si>
  <si>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</si>
  <si>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</si>
  <si>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</si>
  <si>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</si>
  <si>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</si>
  <si>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</si>
  <si>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</si>
  <si>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</si>
  <si>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</si>
  <si>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</si>
  <si>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</si>
  <si>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</si>
  <si>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</si>
  <si>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</si>
  <si>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</si>
  <si>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</si>
  <si>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</si>
  <si>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</si>
  <si>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</si>
  <si>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</si>
  <si>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</si>
  <si>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</si>
  <si>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</si>
  <si>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</si>
  <si>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</si>
  <si>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</si>
  <si>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</si>
  <si>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</si>
  <si>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</si>
  <si>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</si>
  <si>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</si>
  <si>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</si>
  <si>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</si>
  <si>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</si>
  <si>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</si>
  <si>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</si>
  <si>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</si>
  <si>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</si>
  <si>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</si>
  <si>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</si>
  <si>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</si>
  <si>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</si>
  <si>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</si>
  <si>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</si>
  <si>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</si>
  <si>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</si>
  <si>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</si>
  <si>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</si>
  <si>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</si>
  <si>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</si>
  <si>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</si>
  <si>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</si>
  <si>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</si>
  <si>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</si>
  <si>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</si>
  <si>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</si>
  <si>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</si>
  <si>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</si>
  <si>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</si>
  <si>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</si>
  <si>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</si>
  <si>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</si>
  <si>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</si>
  <si>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</si>
  <si>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</si>
  <si>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</si>
  <si>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</si>
  <si>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</si>
  <si>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</si>
  <si>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</si>
  <si>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</si>
  <si>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</si>
  <si>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</si>
  <si>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</si>
  <si>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</si>
  <si>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</si>
  <si>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</si>
  <si>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</si>
  <si>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</si>
  <si>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</si>
  <si>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</si>
  <si>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</si>
  <si>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</si>
  <si>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</si>
  <si>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</si>
  <si>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</si>
  <si>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</si>
  <si>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</si>
  <si>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</si>
  <si>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</si>
  <si>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</si>
  <si>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</si>
  <si>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</si>
  <si>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</si>
  <si>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</si>
  <si>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</si>
  <si>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</si>
  <si>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</si>
  <si>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</si>
  <si>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</si>
  <si>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</si>
  <si>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</si>
  <si>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</si>
  <si>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</si>
  <si>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</si>
  <si>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</si>
  <si>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</si>
  <si>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</si>
  <si>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</si>
  <si>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</si>
  <si>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</si>
  <si>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</si>
  <si>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</si>
  <si>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</si>
  <si>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</si>
  <si>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</si>
  <si>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</si>
  <si>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</si>
  <si>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</si>
  <si>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</si>
  <si>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</si>
  <si>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</si>
  <si>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</si>
  <si>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</si>
  <si>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</si>
  <si>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</si>
  <si>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</si>
  <si>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</si>
  <si>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</si>
  <si>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</si>
  <si>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</si>
  <si>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</si>
  <si>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</si>
  <si>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</si>
  <si>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</si>
  <si>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</si>
  <si>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</si>
  <si>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</si>
  <si>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</si>
  <si>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</si>
  <si>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</si>
  <si>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</si>
  <si>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</si>
  <si>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</si>
  <si>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</si>
  <si>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</si>
  <si>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</si>
  <si>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</si>
  <si>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</si>
  <si>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</si>
  <si>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</si>
  <si>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</si>
  <si>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</si>
  <si>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</si>
  <si>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</si>
  <si>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</si>
  <si>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</si>
  <si>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</si>
  <si>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</si>
  <si>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</si>
  <si>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</si>
  <si>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</si>
  <si>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</si>
  <si>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</si>
  <si>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</si>
  <si>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</si>
  <si>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</si>
  <si>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</si>
  <si>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</si>
  <si>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</si>
  <si>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</si>
  <si>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</si>
  <si>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</si>
  <si>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</si>
  <si>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</si>
  <si>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</si>
  <si>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</si>
  <si>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</si>
  <si>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</si>
  <si>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</si>
  <si>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</si>
  <si>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</si>
  <si>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</si>
  <si>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</si>
  <si>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</si>
  <si>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</si>
  <si>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</si>
  <si>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</si>
  <si>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</si>
  <si>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</si>
  <si>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</si>
  <si>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</si>
  <si>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</si>
  <si>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</si>
  <si>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</si>
  <si>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</si>
  <si>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</si>
  <si>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</si>
  <si>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</si>
  <si>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</si>
  <si>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</si>
  <si>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</si>
  <si>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</si>
  <si>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</si>
  <si>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</si>
  <si>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</si>
  <si>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</si>
  <si>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</si>
  <si>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</si>
  <si>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</si>
  <si>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</si>
  <si>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</si>
  <si>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</si>
  <si>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</si>
  <si>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</si>
  <si>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</si>
  <si>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</si>
  <si>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</si>
  <si>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</si>
  <si>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</si>
  <si>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</si>
  <si>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</si>
  <si>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</si>
  <si>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</si>
  <si>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</si>
  <si>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</si>
  <si>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</si>
  <si>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</si>
  <si>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</si>
  <si>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</si>
  <si>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</si>
  <si>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</si>
  <si>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</si>
  <si>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</si>
  <si>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</si>
  <si>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</si>
  <si>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</si>
  <si>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</si>
  <si>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</si>
  <si>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</si>
  <si>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</si>
  <si>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</si>
  <si>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</si>
  <si>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</si>
  <si>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</si>
  <si>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</si>
  <si>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</si>
  <si>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</si>
  <si>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</si>
  <si>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</si>
  <si>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</si>
  <si>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</si>
  <si>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</si>
  <si>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</si>
  <si>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</si>
  <si>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</si>
  <si>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</si>
  <si>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</si>
  <si>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</si>
  <si>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</si>
  <si>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</si>
  <si>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</si>
  <si>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</si>
  <si>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</si>
  <si>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</si>
  <si>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</si>
  <si>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</si>
  <si>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</si>
  <si>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</si>
  <si>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</si>
  <si>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</si>
  <si>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</si>
  <si>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</si>
  <si>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</si>
  <si>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</si>
  <si>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</si>
  <si>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</si>
  <si>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</si>
  <si>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</si>
  <si>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</si>
  <si>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</si>
  <si>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</si>
  <si>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</si>
  <si>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</si>
  <si>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</si>
  <si>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</si>
  <si>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</si>
  <si>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</si>
  <si>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</si>
  <si>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</si>
  <si>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</si>
  <si>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</si>
  <si>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</si>
  <si>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</si>
  <si>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</si>
  <si>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</si>
  <si>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</si>
  <si>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</si>
  <si>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</si>
  <si>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</si>
  <si>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</si>
  <si>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</si>
  <si>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</si>
  <si>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</si>
  <si>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</si>
  <si>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</si>
  <si>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</si>
  <si>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</si>
  <si>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</si>
  <si>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</si>
  <si>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</si>
  <si>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</si>
  <si>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</si>
  <si>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</si>
  <si>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</si>
  <si>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</si>
  <si>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</si>
  <si>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</si>
  <si>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</si>
  <si>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</si>
  <si>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</si>
  <si>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</si>
  <si>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</si>
  <si>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</si>
  <si>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</si>
  <si>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</si>
  <si>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</si>
  <si>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</si>
  <si>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</si>
  <si>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</si>
  <si>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</si>
  <si>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</si>
  <si>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</si>
  <si>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</si>
  <si>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</si>
  <si>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</si>
  <si>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</si>
  <si>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</si>
  <si>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</si>
  <si>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</si>
  <si>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</si>
  <si>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</si>
  <si>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</si>
  <si>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</si>
  <si>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</si>
  <si>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</si>
  <si>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</si>
  <si>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</si>
  <si>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</si>
  <si>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</si>
  <si>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</si>
  <si>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</si>
  <si>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</si>
  <si>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</si>
  <si>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</si>
  <si>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</si>
  <si>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</si>
  <si>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</si>
  <si>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</si>
  <si>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</si>
  <si>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</si>
  <si>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</si>
  <si>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</si>
  <si>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</si>
  <si>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</si>
  <si>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</si>
  <si>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</si>
  <si>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</si>
  <si>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</si>
  <si>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</si>
  <si>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</si>
  <si>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</si>
  <si>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</si>
  <si>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</si>
  <si>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</si>
  <si>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</si>
  <si>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</si>
  <si>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</si>
  <si>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</si>
  <si>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</si>
  <si>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</si>
  <si>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</si>
  <si>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</si>
  <si>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</si>
  <si>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</si>
  <si>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</si>
  <si>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</si>
  <si>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</si>
  <si>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</si>
  <si>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</si>
  <si>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</si>
  <si>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</si>
  <si>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</si>
  <si>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</si>
  <si>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</si>
  <si>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</si>
  <si>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</si>
  <si>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</si>
  <si>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</si>
  <si>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</si>
  <si>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</si>
  <si>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</si>
  <si>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</si>
  <si>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</si>
  <si>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</si>
  <si>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</si>
  <si>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</si>
  <si>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</si>
  <si>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</si>
  <si>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</si>
  <si>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</si>
  <si>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</si>
  <si>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</si>
  <si>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</si>
  <si>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</si>
  <si>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</si>
  <si>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</si>
  <si>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</si>
  <si>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</si>
  <si>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</si>
  <si>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</si>
  <si>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</si>
  <si>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</si>
  <si>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</si>
  <si>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</si>
  <si>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</si>
  <si>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</si>
  <si>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</si>
  <si>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</si>
  <si>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</si>
  <si>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</si>
  <si>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</si>
  <si>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</si>
  <si>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</si>
  <si>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</si>
  <si>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</si>
  <si>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</si>
  <si>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</si>
  <si>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</si>
  <si>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</si>
  <si>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</si>
  <si>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</si>
  <si>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</si>
  <si>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</si>
  <si>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</si>
  <si>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</si>
  <si>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</si>
  <si>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</si>
  <si>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</si>
  <si>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</si>
  <si>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</si>
  <si>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</si>
  <si>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</si>
  <si>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</si>
  <si>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</si>
  <si>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</si>
  <si>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</si>
  <si>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</si>
  <si>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</si>
  <si>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</si>
  <si>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</si>
  <si>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</si>
  <si>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</si>
  <si>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</si>
  <si>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</si>
  <si>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</si>
  <si>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</si>
  <si>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</si>
  <si>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</si>
  <si>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</si>
  <si>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</si>
  <si>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</si>
  <si>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</si>
  <si>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</si>
  <si>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</si>
  <si>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</si>
  <si>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</si>
  <si>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</si>
  <si>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</si>
  <si>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</si>
  <si>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</si>
  <si>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</si>
  <si>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</si>
  <si>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</si>
  <si>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</si>
  <si>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</si>
  <si>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</si>
  <si>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</si>
  <si>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</si>
  <si>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</si>
  <si>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</si>
  <si>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</si>
  <si>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</si>
  <si>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</si>
  <si>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</si>
  <si>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</si>
  <si>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</si>
  <si>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</si>
  <si>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</si>
  <si>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</si>
  <si>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</si>
  <si>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</si>
  <si>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</si>
  <si>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</si>
  <si>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</si>
  <si>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</si>
  <si>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</si>
  <si>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</si>
  <si>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</si>
  <si>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</si>
  <si>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</si>
  <si>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</si>
  <si>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</si>
  <si>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</si>
  <si>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</si>
  <si>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</si>
  <si>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</si>
  <si>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</si>
  <si>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</si>
  <si>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</si>
  <si>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</si>
  <si>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</si>
  <si>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</si>
  <si>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</si>
  <si>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</si>
  <si>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</si>
  <si>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</si>
  <si>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</si>
  <si>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</si>
  <si>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</si>
  <si>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</si>
  <si>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</si>
  <si>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</si>
  <si>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</si>
  <si>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</si>
  <si>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</si>
  <si>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</si>
  <si>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</si>
  <si>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</si>
  <si>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</si>
  <si>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</si>
  <si>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</si>
  <si>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</si>
  <si>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</si>
  <si>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</si>
  <si>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</si>
  <si>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</si>
  <si>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</si>
  <si>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</si>
  <si>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</si>
  <si>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</si>
  <si>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</si>
  <si>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</si>
  <si>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</si>
  <si>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</si>
  <si>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</si>
  <si>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</si>
  <si>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</si>
  <si>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</si>
  <si>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</si>
  <si>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</si>
  <si>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</si>
  <si>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</si>
  <si>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</si>
  <si>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</si>
  <si>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</si>
  <si>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</si>
  <si>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</si>
  <si>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</si>
  <si>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</si>
  <si>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</si>
  <si>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</si>
  <si>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</si>
  <si>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</si>
  <si>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</si>
  <si>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</si>
  <si>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</si>
  <si>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</si>
  <si>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</si>
  <si>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</si>
  <si>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</si>
  <si>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</si>
  <si>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</si>
  <si>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</si>
  <si>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</si>
  <si>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</si>
  <si>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</si>
  <si>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</si>
  <si>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</si>
  <si>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</si>
  <si>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</si>
  <si>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</si>
  <si>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</si>
  <si>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</si>
  <si>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</si>
  <si>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</si>
  <si>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</si>
  <si>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</si>
  <si>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</si>
  <si>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</si>
  <si>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</si>
  <si>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</si>
  <si>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</si>
  <si>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</si>
  <si>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</si>
  <si>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</si>
  <si>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</si>
  <si>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</si>
  <si>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</si>
  <si>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</si>
  <si>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</si>
  <si>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</si>
  <si>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</si>
  <si>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</si>
  <si>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</si>
  <si>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</si>
  <si>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</si>
  <si>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</si>
  <si>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</si>
  <si>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</si>
  <si>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</si>
  <si>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</si>
  <si>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</si>
  <si>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</si>
  <si>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</si>
  <si>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</si>
  <si>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</si>
  <si>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</si>
  <si>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</si>
  <si>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</si>
  <si>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</si>
  <si>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</si>
  <si>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</si>
  <si>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</si>
  <si>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</si>
  <si>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</si>
  <si>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</si>
  <si>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</si>
  <si>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</si>
  <si>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</si>
  <si>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</si>
  <si>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</si>
  <si>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</si>
  <si>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</si>
  <si>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</si>
  <si>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</si>
  <si>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</si>
  <si>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</si>
  <si>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</si>
  <si>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</si>
  <si>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</si>
  <si>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</si>
  <si>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</si>
  <si>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</si>
  <si>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</si>
  <si>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</si>
  <si>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</si>
  <si>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</si>
  <si>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</si>
  <si>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</si>
  <si>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</si>
  <si>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</si>
  <si>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</si>
  <si>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</si>
  <si>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</si>
  <si>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</si>
  <si>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</si>
  <si>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</si>
  <si>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</si>
  <si>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</si>
  <si>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</si>
  <si>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</si>
  <si>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</si>
  <si>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</si>
  <si>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</si>
  <si>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</si>
  <si>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</si>
  <si>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</si>
  <si>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</si>
  <si>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</si>
  <si>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</si>
  <si>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</si>
  <si>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</si>
  <si>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</si>
  <si>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</si>
  <si>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</si>
  <si>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</si>
  <si>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</si>
  <si>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</si>
  <si>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</si>
  <si>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</si>
  <si>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</si>
  <si>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</si>
  <si>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</si>
  <si>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</si>
  <si>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</si>
  <si>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</si>
  <si>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</si>
  <si>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</si>
  <si>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</si>
  <si>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</si>
  <si>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</si>
  <si>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</si>
  <si>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</si>
  <si>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</si>
  <si>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</si>
  <si>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</si>
  <si>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</si>
  <si>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</si>
  <si>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</si>
  <si>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</si>
  <si>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</si>
  <si>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</si>
  <si>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</si>
  <si>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</si>
  <si>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</si>
  <si>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</si>
  <si>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</si>
  <si>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</si>
  <si>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</si>
  <si>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</si>
  <si>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</si>
  <si>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</si>
  <si>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</si>
  <si>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</si>
  <si>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</si>
  <si>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</si>
  <si>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</si>
  <si>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</si>
  <si>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</si>
  <si>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</si>
  <si>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</si>
  <si>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</si>
  <si>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</si>
  <si>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</si>
  <si>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</si>
  <si>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</si>
  <si>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</si>
  <si>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</si>
  <si>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</si>
  <si>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</si>
  <si>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</si>
  <si>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</si>
  <si>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</si>
  <si>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</si>
  <si>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</si>
  <si>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</si>
  <si>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</si>
  <si>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</si>
  <si>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</si>
  <si>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</si>
  <si>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</si>
  <si>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</si>
  <si>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</si>
  <si>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</si>
  <si>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</si>
  <si>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</si>
  <si>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</si>
  <si>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</si>
  <si>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</si>
  <si>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</si>
  <si>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</si>
  <si>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</si>
  <si>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</si>
  <si>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</si>
  <si>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</si>
  <si>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</si>
  <si>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</si>
  <si>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</si>
  <si>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</si>
  <si>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</si>
  <si>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</si>
  <si>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</si>
  <si>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</si>
  <si>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</si>
  <si>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</si>
  <si>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</si>
  <si>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</si>
  <si>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</si>
  <si>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</si>
  <si>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</si>
  <si>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</si>
  <si>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</si>
  <si>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</si>
  <si>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</si>
  <si>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</si>
  <si>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</si>
  <si>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</si>
  <si>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</si>
  <si>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</si>
  <si>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</si>
  <si>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</si>
  <si>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</si>
  <si>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</si>
  <si>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</si>
  <si>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</si>
  <si>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</si>
  <si>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</si>
  <si>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</si>
  <si>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</si>
  <si>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</si>
  <si>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</si>
  <si>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</si>
  <si>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</si>
  <si>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</si>
  <si>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</si>
  <si>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</si>
  <si>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</si>
  <si>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</si>
  <si>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</si>
  <si>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</si>
  <si>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</si>
  <si>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</si>
  <si>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</si>
  <si>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</si>
  <si>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</si>
  <si>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</si>
  <si>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</si>
  <si>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</si>
  <si>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</si>
  <si>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</si>
  <si>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</si>
  <si>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</si>
  <si>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</si>
  <si>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</si>
  <si>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</si>
  <si>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</si>
  <si>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</si>
  <si>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</si>
  <si>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</si>
  <si>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</si>
  <si>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</si>
  <si>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</si>
  <si>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</si>
  <si>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</si>
  <si>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</si>
  <si>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</si>
  <si>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</si>
  <si>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</si>
  <si>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</si>
  <si>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</si>
  <si>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</si>
  <si>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</si>
  <si>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</si>
  <si>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</si>
  <si>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</si>
  <si>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</si>
  <si>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</si>
  <si>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</si>
  <si>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</si>
  <si>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</si>
  <si>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</si>
  <si>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</si>
  <si>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</si>
  <si>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</si>
  <si>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</si>
  <si>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</si>
  <si>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</si>
  <si>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</si>
  <si>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</si>
  <si>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</si>
  <si>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</si>
  <si>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</si>
  <si>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</si>
  <si>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</si>
  <si>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</si>
  <si>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</si>
  <si>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</si>
  <si>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</si>
  <si>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</si>
  <si>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</si>
  <si>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</si>
  <si>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</si>
  <si>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</si>
  <si>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</si>
  <si>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</si>
  <si>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</si>
  <si>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</si>
  <si>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</si>
  <si>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</si>
  <si>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</si>
  <si>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</si>
  <si>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</si>
  <si>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</si>
  <si>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</si>
  <si>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</si>
  <si>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</si>
  <si>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</si>
  <si>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</si>
  <si>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</si>
  <si>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</si>
  <si>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</si>
  <si>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</si>
  <si>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</si>
  <si>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</si>
  <si>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</si>
  <si>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</si>
  <si>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</si>
  <si>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</si>
  <si>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</si>
  <si>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</si>
  <si>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</si>
  <si>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</si>
  <si>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</si>
  <si>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</si>
  <si>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</si>
  <si>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</si>
  <si>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</si>
  <si>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</si>
  <si>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</si>
  <si>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</si>
  <si>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</si>
  <si>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</si>
  <si>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</si>
  <si>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</si>
  <si>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</si>
  <si>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</si>
  <si>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</si>
  <si>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</si>
  <si>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</si>
  <si>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</si>
  <si>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</si>
  <si>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</si>
  <si>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</si>
  <si>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</si>
  <si>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</si>
  <si>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</si>
  <si>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</si>
  <si>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</si>
  <si>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</si>
  <si>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</si>
  <si>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</si>
  <si>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</si>
  <si>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</si>
  <si>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</si>
  <si>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</si>
  <si>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</si>
  <si>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</si>
  <si>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</si>
  <si>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</si>
  <si>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</si>
  <si>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</si>
  <si>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</si>
  <si>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</si>
  <si>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</si>
  <si>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</si>
  <si>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</si>
  <si>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</si>
  <si>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</si>
  <si>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</si>
  <si>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</si>
  <si>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</si>
  <si>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</si>
  <si>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</si>
  <si>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</si>
  <si>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</si>
  <si>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</si>
  <si>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</si>
  <si>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</si>
  <si>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</si>
  <si>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</si>
  <si>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</si>
  <si>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</si>
  <si>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</si>
  <si>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</si>
  <si>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</si>
  <si>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</si>
  <si>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</si>
  <si>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</si>
  <si>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</si>
  <si>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</si>
  <si>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</si>
  <si>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</si>
  <si>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</si>
  <si>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</si>
  <si>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</si>
  <si>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</si>
  <si>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</si>
  <si>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</si>
  <si>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</si>
  <si>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</si>
  <si>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</si>
  <si>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</si>
  <si>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</si>
  <si>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</si>
  <si>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</si>
  <si>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</si>
  <si>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</si>
  <si>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</si>
  <si>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</si>
  <si>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</si>
  <si>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</si>
  <si>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</si>
  <si>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</si>
  <si>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</si>
  <si>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</si>
  <si>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</si>
  <si>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</si>
  <si>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</si>
  <si>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</si>
  <si>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</si>
  <si>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</si>
  <si>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</si>
  <si>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</si>
  <si>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</si>
  <si>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</si>
  <si>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</si>
  <si>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</si>
  <si>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</si>
  <si>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</si>
  <si>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</si>
  <si>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</si>
  <si>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</si>
  <si>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</si>
  <si>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</si>
  <si>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</si>
  <si>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</si>
  <si>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</si>
  <si>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</si>
  <si>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</si>
  <si>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</si>
  <si>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</si>
  <si>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</si>
  <si>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</si>
  <si>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</si>
  <si>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</si>
  <si>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</si>
  <si>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</si>
  <si>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</si>
  <si>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</si>
  <si>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</si>
  <si>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</si>
  <si>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</si>
  <si>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</si>
  <si>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</si>
  <si>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</si>
  <si>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</si>
  <si>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</si>
  <si>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</si>
  <si>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</si>
  <si>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</si>
  <si>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</si>
  <si>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</si>
  <si>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</si>
  <si>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</si>
  <si>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</si>
  <si>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</si>
  <si>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</si>
  <si>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</si>
  <si>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</si>
  <si>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</si>
  <si>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</si>
  <si>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</si>
  <si>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</si>
  <si>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</si>
  <si>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</si>
  <si>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</si>
  <si>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</si>
  <si>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</si>
  <si>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</si>
  <si>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</si>
  <si>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</si>
  <si>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</si>
  <si>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</si>
  <si>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</si>
  <si>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</si>
  <si>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</si>
  <si>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</si>
  <si>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</si>
  <si>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</si>
  <si>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</si>
  <si>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</si>
  <si>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</si>
  <si>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</si>
  <si>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</si>
  <si>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</si>
  <si>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</si>
  <si>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</si>
  <si>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</si>
  <si>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</si>
  <si>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</si>
  <si>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</si>
  <si>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</si>
  <si>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</si>
  <si>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</si>
  <si>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</si>
  <si>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</si>
  <si>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</si>
  <si>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</si>
  <si>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</si>
  <si>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</si>
  <si>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</si>
  <si>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</si>
  <si>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</si>
  <si>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</si>
  <si>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</si>
  <si>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</si>
  <si>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</si>
  <si>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</si>
  <si>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</si>
  <si>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</si>
  <si>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</si>
  <si>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</si>
  <si>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</si>
  <si>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</si>
  <si>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</si>
  <si>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</si>
  <si>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</si>
  <si>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</si>
  <si>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</si>
  <si>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</si>
  <si>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</si>
  <si>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</si>
  <si>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</si>
  <si>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</si>
  <si>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</si>
  <si>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</si>
  <si>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</si>
  <si>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</si>
  <si>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</si>
  <si>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</si>
  <si>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</si>
  <si>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</si>
  <si>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</si>
  <si>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</si>
  <si>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</si>
  <si>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</si>
  <si>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</si>
  <si>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</si>
  <si>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</si>
  <si>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</si>
  <si>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</si>
  <si>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</si>
  <si>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</si>
  <si>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</si>
  <si>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</si>
  <si>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</si>
  <si>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</si>
  <si>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</si>
  <si>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</si>
  <si>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</si>
  <si>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</si>
  <si>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</si>
  <si>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</si>
  <si>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</si>
  <si>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</si>
  <si>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</si>
  <si>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</si>
  <si>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</si>
  <si>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</si>
  <si>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</si>
  <si>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</si>
  <si>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</si>
  <si>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</si>
  <si>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</si>
  <si>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</si>
  <si>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</si>
  <si>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</si>
  <si>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</si>
  <si>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</si>
  <si>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</si>
  <si>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</si>
  <si>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</si>
  <si>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</si>
  <si>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</si>
  <si>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</si>
  <si>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</si>
  <si>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</si>
  <si>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</si>
  <si>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</si>
  <si>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</si>
  <si>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</si>
  <si>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</si>
  <si>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</si>
  <si>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</si>
  <si>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</si>
  <si>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</si>
  <si>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</si>
  <si>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</si>
  <si>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</si>
  <si>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</si>
  <si>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</si>
  <si>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</si>
  <si>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</si>
  <si>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</si>
  <si>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</si>
  <si>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</si>
  <si>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</si>
  <si>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</si>
  <si>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</si>
  <si>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</si>
  <si>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</si>
  <si>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</si>
  <si>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</si>
  <si>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</si>
  <si>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</si>
  <si>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</si>
  <si>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</si>
  <si>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</si>
  <si>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</si>
  <si>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</si>
  <si>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</si>
  <si>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</si>
  <si>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</si>
  <si>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</si>
  <si>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</si>
  <si>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</si>
  <si>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</si>
  <si>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</si>
  <si>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</si>
  <si>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</si>
  <si>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</si>
  <si>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</si>
  <si>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</si>
  <si>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</si>
  <si>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</si>
  <si>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</si>
  <si>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</si>
  <si>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</si>
  <si>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</si>
  <si>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</si>
  <si>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</si>
  <si>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</si>
  <si>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</si>
  <si>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</si>
  <si>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</si>
  <si>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</si>
  <si>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</si>
  <si>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</si>
  <si>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</si>
  <si>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</si>
  <si>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</si>
  <si>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</si>
  <si>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</si>
  <si>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</si>
  <si>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</si>
  <si>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</si>
  <si>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</si>
  <si>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</si>
  <si>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</si>
  <si>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</si>
  <si>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</si>
  <si>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</si>
  <si>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</si>
  <si>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</si>
  <si>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</si>
  <si>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</si>
  <si>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</si>
  <si>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</si>
  <si>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</si>
  <si>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</si>
  <si>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</si>
  <si>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</si>
  <si>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</si>
  <si>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</si>
  <si>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</si>
  <si>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</si>
  <si>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</si>
  <si>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</si>
  <si>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</si>
  <si>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</si>
  <si>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</si>
  <si>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</si>
  <si>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</si>
  <si>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</si>
  <si>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</si>
  <si>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</si>
  <si>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</si>
  <si>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</si>
  <si>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</si>
  <si>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</si>
  <si>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</si>
  <si>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</si>
  <si>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</si>
  <si>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</si>
  <si>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</si>
  <si>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</si>
  <si>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</si>
  <si>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</si>
  <si>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</si>
  <si>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</si>
  <si>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</si>
  <si>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</si>
  <si>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</si>
  <si>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</si>
  <si>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</si>
  <si>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</si>
  <si>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</si>
  <si>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</si>
  <si>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</si>
  <si>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</si>
  <si>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</si>
  <si>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</si>
  <si>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</si>
  <si>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</si>
  <si>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</si>
  <si>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</si>
  <si>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</si>
  <si>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</si>
  <si>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</si>
  <si>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</si>
  <si>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</si>
  <si>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</si>
  <si>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</si>
  <si>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</si>
  <si>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</si>
  <si>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</si>
  <si>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</si>
  <si>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</si>
  <si>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</si>
  <si>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</si>
  <si>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</si>
  <si>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</si>
  <si>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</si>
  <si>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</si>
  <si>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</si>
  <si>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</si>
  <si>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</si>
  <si>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</si>
  <si>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</si>
  <si>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</si>
  <si>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</si>
  <si>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</si>
  <si>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</si>
  <si>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</si>
  <si>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</si>
  <si>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</si>
  <si>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</si>
  <si>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</si>
  <si>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</si>
  <si>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</si>
  <si>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</si>
  <si>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</si>
  <si>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</si>
  <si>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</si>
  <si>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</si>
  <si>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</si>
  <si>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</si>
  <si>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</si>
  <si>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</si>
  <si>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</si>
  <si>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</si>
  <si>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</si>
  <si>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</si>
  <si>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</si>
  <si>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</si>
  <si>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</si>
  <si>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</si>
  <si>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</si>
  <si>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</si>
  <si>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</si>
  <si>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</si>
  <si>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</si>
  <si>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</si>
  <si>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</si>
  <si>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</si>
  <si>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</si>
  <si>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</si>
  <si>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</si>
  <si>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</si>
  <si>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</si>
  <si>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</si>
  <si>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</si>
  <si>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</si>
  <si>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</si>
  <si>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</si>
  <si>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</si>
  <si>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</si>
  <si>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</si>
  <si>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</si>
  <si>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</si>
  <si>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</si>
  <si>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</si>
  <si>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</si>
  <si>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</si>
  <si>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</si>
  <si>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</si>
  <si>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</si>
  <si>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</si>
  <si>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</si>
  <si>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</si>
  <si>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</si>
  <si>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</si>
  <si>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</si>
  <si>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</si>
  <si>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</si>
  <si>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</si>
  <si>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</si>
  <si>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</si>
  <si>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</si>
  <si>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</si>
  <si>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</si>
  <si>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</si>
  <si>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</si>
  <si>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</si>
  <si>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</si>
  <si>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</si>
  <si>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</si>
  <si>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</si>
  <si>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</si>
  <si>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</si>
  <si>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</si>
  <si>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</si>
  <si>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</si>
  <si>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</si>
  <si>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</si>
  <si>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</si>
  <si>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</si>
  <si>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</si>
  <si>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</si>
  <si>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</si>
  <si>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</si>
  <si>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</si>
  <si>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</si>
  <si>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</si>
  <si>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</si>
  <si>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</si>
  <si>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</si>
  <si>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</si>
  <si>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</si>
  <si>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</si>
  <si>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</si>
  <si>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</si>
  <si>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</si>
  <si>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</si>
  <si>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</si>
  <si>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</si>
  <si>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</si>
  <si>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</si>
  <si>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</si>
  <si>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</si>
  <si>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</si>
  <si>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</si>
  <si>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</si>
  <si>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</si>
  <si>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</si>
  <si>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</si>
  <si>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</si>
  <si>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</si>
  <si>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</si>
  <si>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</si>
  <si>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</si>
  <si>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</si>
  <si>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</si>
  <si>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</si>
  <si>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</si>
  <si>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</si>
  <si>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</si>
  <si>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</si>
  <si>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</si>
  <si>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</si>
  <si>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</si>
  <si>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</si>
  <si>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</si>
  <si>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</si>
  <si>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</si>
  <si>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</si>
  <si>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</si>
  <si>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</si>
  <si>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</si>
  <si>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</si>
  <si>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</si>
  <si>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</si>
  <si>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</si>
  <si>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</si>
  <si>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</si>
  <si>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</si>
  <si>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</si>
  <si>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</si>
  <si>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</si>
  <si>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</si>
  <si>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</si>
  <si>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</si>
  <si>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</si>
  <si>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</si>
  <si>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</si>
  <si>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</si>
  <si>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</si>
  <si>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</si>
  <si>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</si>
  <si>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</si>
  <si>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</si>
  <si>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</si>
  <si>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</si>
  <si>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</si>
  <si>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</si>
  <si>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</si>
  <si>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</si>
  <si>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</si>
  <si>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</si>
  <si>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</si>
  <si>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</si>
  <si>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</si>
  <si>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</si>
  <si>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</si>
  <si>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</si>
  <si>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</si>
  <si>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</si>
  <si>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</si>
  <si>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</si>
  <si>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</si>
  <si>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</si>
  <si>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</si>
  <si>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</si>
  <si>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</si>
  <si>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</si>
  <si>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</si>
  <si>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</si>
  <si>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</si>
  <si>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</si>
  <si>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</si>
  <si>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</si>
  <si>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</si>
  <si>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</si>
  <si>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</si>
  <si>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</si>
  <si>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</si>
  <si>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</si>
  <si>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</si>
  <si>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</si>
  <si>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</si>
  <si>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</si>
  <si>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</si>
  <si>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</si>
  <si>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</si>
  <si>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</si>
  <si>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</si>
  <si>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</si>
  <si>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</si>
  <si>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</si>
  <si>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</si>
  <si>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</si>
  <si>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</si>
  <si>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</si>
  <si>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</si>
  <si>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</si>
  <si>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</si>
  <si>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</si>
  <si>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</si>
  <si>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</si>
  <si>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</si>
  <si>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</si>
  <si>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</si>
  <si>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</si>
  <si>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</si>
  <si>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</si>
  <si>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</si>
  <si>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</si>
  <si>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</si>
  <si>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</si>
  <si>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</si>
  <si>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</si>
  <si>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</si>
  <si>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</si>
  <si>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</si>
  <si>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</si>
  <si>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</si>
  <si>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</si>
  <si>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</si>
  <si>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</si>
  <si>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</si>
  <si>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</si>
  <si>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</si>
  <si>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</si>
  <si>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</si>
  <si>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</si>
  <si>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</si>
  <si>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</si>
  <si>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</si>
  <si>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</si>
  <si>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</si>
  <si>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</si>
  <si>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</si>
  <si>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</si>
  <si>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</si>
  <si>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</si>
  <si>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</si>
  <si>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</si>
  <si>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</si>
  <si>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</si>
  <si>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</si>
  <si>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</si>
  <si>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</si>
  <si>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</si>
  <si>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</si>
  <si>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</si>
  <si>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</si>
  <si>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</si>
  <si>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</si>
  <si>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</si>
  <si>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</si>
  <si>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</si>
  <si>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</si>
  <si>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</si>
  <si>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</si>
  <si>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</si>
  <si>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</si>
  <si>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</si>
  <si>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</si>
  <si>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</si>
  <si>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</si>
  <si>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</si>
  <si>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</si>
  <si>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</si>
  <si>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</si>
  <si>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</si>
  <si>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</si>
  <si>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</si>
  <si>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</si>
  <si>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</si>
  <si>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</si>
  <si>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</si>
  <si>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</si>
  <si>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</si>
  <si>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</si>
  <si>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</si>
  <si>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</si>
  <si>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</si>
  <si>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</si>
  <si>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</si>
  <si>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</si>
  <si>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</si>
  <si>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</si>
  <si>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</si>
  <si>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</si>
  <si>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</si>
  <si>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</si>
  <si>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</si>
  <si>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</si>
  <si>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</si>
  <si>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</si>
  <si>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</si>
  <si>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</si>
  <si>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</si>
  <si>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</si>
  <si>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</si>
  <si>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</si>
  <si>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</si>
  <si>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</si>
  <si>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</si>
  <si>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</si>
  <si>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</si>
  <si>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</si>
  <si>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</si>
  <si>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</si>
  <si>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</si>
  <si>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</si>
  <si>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</si>
  <si>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</si>
  <si>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</si>
  <si>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</si>
  <si>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</si>
  <si>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</si>
  <si>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</si>
  <si>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</si>
  <si>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</si>
  <si>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</si>
  <si>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</si>
  <si>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</si>
  <si>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</si>
  <si>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</si>
  <si>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</si>
  <si>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</si>
  <si>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</si>
  <si>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</si>
  <si>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</si>
  <si>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</si>
  <si>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</si>
  <si>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</si>
  <si>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</si>
  <si>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</si>
  <si>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</si>
  <si>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</si>
  <si>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</si>
  <si>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</si>
  <si>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</si>
  <si>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</si>
  <si>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</si>
  <si>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</si>
  <si>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</si>
  <si>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</si>
  <si>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</si>
  <si>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</si>
  <si>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</si>
  <si>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</si>
  <si>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</si>
  <si>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</si>
  <si>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</si>
  <si>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</si>
  <si>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</si>
  <si>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</si>
  <si>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</si>
  <si>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</si>
  <si>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</si>
  <si>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</si>
  <si>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</si>
  <si>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</si>
  <si>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</si>
  <si>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</si>
  <si>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</si>
  <si>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</si>
  <si>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</si>
  <si>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</si>
  <si>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</si>
  <si>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</si>
  <si>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</si>
  <si>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</si>
  <si>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</si>
  <si>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</si>
  <si>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</si>
  <si>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</si>
  <si>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</si>
  <si>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</si>
  <si>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</si>
  <si>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</si>
  <si>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</si>
  <si>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</si>
  <si>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</si>
  <si>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</si>
  <si>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</si>
  <si>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</si>
  <si>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</si>
  <si>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</si>
  <si>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</si>
  <si>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</si>
  <si>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</si>
  <si>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</si>
  <si>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</si>
  <si>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</si>
  <si>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</si>
  <si>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</si>
  <si>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</si>
  <si>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</si>
  <si>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</si>
  <si>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</si>
  <si>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</si>
  <si>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</si>
  <si>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</si>
  <si>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</si>
  <si>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</si>
  <si>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</si>
  <si>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</si>
  <si>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</si>
  <si>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</si>
  <si>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</si>
  <si>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</si>
  <si>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</si>
  <si>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</si>
  <si>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</si>
  <si>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</si>
  <si>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</si>
  <si>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</si>
  <si>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</si>
  <si>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</si>
  <si>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</si>
  <si>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</si>
  <si>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</si>
  <si>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</si>
  <si>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</si>
  <si>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</si>
  <si>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</si>
  <si>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</si>
  <si>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</si>
  <si>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</si>
  <si>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</si>
  <si>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</si>
  <si>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</si>
  <si>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</si>
  <si>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</si>
  <si>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</si>
  <si>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</si>
  <si>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</si>
  <si>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</si>
  <si>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</si>
  <si>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</si>
  <si>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</si>
  <si>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</si>
  <si>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</si>
  <si>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</si>
  <si>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</si>
  <si>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</si>
  <si>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</si>
  <si>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</si>
  <si>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</si>
  <si>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</si>
  <si>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</si>
  <si>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</si>
  <si>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</si>
  <si>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</si>
  <si>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</si>
  <si>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</si>
  <si>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</si>
  <si>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</si>
  <si>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</si>
  <si>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</si>
  <si>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</si>
  <si>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</si>
  <si>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</si>
  <si>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</si>
  <si>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</si>
  <si>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</si>
  <si>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</si>
  <si>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</si>
  <si>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</si>
  <si>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</si>
  <si>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</si>
  <si>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</si>
  <si>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</si>
  <si>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</si>
  <si>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</si>
  <si>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</si>
  <si>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</si>
  <si>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</si>
  <si>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</si>
  <si>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</si>
  <si>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</si>
  <si>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</si>
  <si>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</si>
  <si>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</si>
  <si>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</si>
  <si>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</si>
  <si>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</si>
  <si>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</si>
  <si>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</si>
  <si>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</si>
  <si>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</si>
  <si>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</si>
  <si>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</si>
  <si>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</si>
  <si>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</si>
  <si>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</si>
  <si>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</si>
  <si>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</si>
  <si>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</si>
  <si>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</si>
  <si>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</si>
  <si>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</si>
  <si>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</si>
  <si>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</si>
  <si>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</si>
  <si>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</si>
  <si>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</si>
  <si>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</si>
  <si>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</si>
  <si>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</si>
  <si>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</si>
  <si>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</si>
  <si>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</si>
  <si>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</si>
  <si>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</si>
  <si>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</si>
  <si>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</si>
  <si>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</si>
  <si>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</si>
  <si>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</si>
  <si>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</si>
  <si>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</si>
  <si>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</si>
  <si>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</si>
  <si>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</si>
  <si>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</si>
  <si>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</si>
  <si>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</si>
  <si>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</si>
  <si>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</si>
  <si>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</si>
  <si>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</si>
  <si>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</si>
  <si>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</si>
  <si>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</si>
  <si>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</si>
  <si>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</si>
  <si>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</si>
  <si>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</si>
  <si>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</si>
  <si>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</si>
  <si>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</si>
  <si>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</si>
  <si>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</si>
  <si>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</si>
  <si>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</si>
  <si>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</si>
  <si>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</si>
  <si>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</si>
  <si>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</si>
  <si>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</si>
  <si>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</si>
  <si>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</si>
  <si>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</si>
  <si>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</si>
  <si>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</si>
  <si>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</si>
  <si>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</si>
  <si>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</si>
  <si>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</si>
  <si>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</si>
  <si>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</si>
  <si>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</si>
  <si>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</si>
  <si>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</si>
  <si>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</si>
  <si>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</si>
  <si>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</si>
  <si>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</si>
  <si>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</si>
  <si>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</si>
  <si>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</si>
  <si>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</si>
  <si>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</si>
  <si>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</si>
  <si>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</si>
  <si>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</si>
  <si>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</si>
  <si>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</si>
  <si>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</si>
  <si>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</si>
  <si>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</si>
  <si>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</si>
  <si>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</si>
  <si>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</si>
  <si>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</si>
  <si>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</si>
  <si>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</si>
  <si>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</si>
  <si>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</si>
  <si>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</si>
  <si>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</si>
  <si>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</si>
  <si>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</si>
  <si>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</si>
  <si>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</si>
  <si>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</si>
  <si>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</si>
  <si>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</si>
  <si>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</si>
  <si>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</si>
  <si>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</si>
  <si>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</si>
  <si>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</si>
  <si>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</si>
  <si>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</si>
  <si>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</si>
  <si>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</si>
  <si>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</si>
  <si>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</si>
  <si>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</si>
  <si>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</si>
  <si>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</si>
  <si>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</si>
  <si>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</si>
  <si>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</si>
  <si>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</si>
  <si>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</si>
  <si>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</si>
  <si>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</si>
  <si>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</si>
  <si>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</si>
  <si>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</si>
  <si>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</si>
  <si>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</si>
  <si>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</si>
  <si>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</si>
  <si>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</si>
  <si>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</si>
  <si>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</si>
  <si>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</si>
  <si>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</si>
  <si>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</si>
  <si>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</si>
  <si>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</si>
  <si>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</si>
  <si>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</si>
  <si>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</si>
  <si>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</si>
  <si>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</si>
  <si>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</si>
  <si>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</si>
  <si>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</si>
  <si>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</si>
  <si>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</si>
  <si>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</si>
  <si>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</si>
  <si>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</si>
  <si>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</si>
  <si>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</si>
  <si>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</si>
  <si>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</si>
  <si>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</si>
  <si>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</si>
  <si>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</si>
  <si>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</si>
  <si>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</si>
  <si>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</si>
  <si>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</si>
  <si>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</si>
  <si>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</si>
  <si>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</si>
  <si>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</si>
  <si>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</si>
  <si>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</si>
  <si>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</si>
  <si>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</si>
  <si>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</si>
  <si>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</si>
  <si>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</si>
  <si>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</si>
  <si>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</si>
  <si>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</si>
  <si>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</si>
  <si>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</si>
  <si>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</si>
  <si>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</si>
  <si>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</si>
  <si>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</si>
  <si>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</si>
  <si>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</si>
  <si>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</si>
  <si>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</si>
  <si>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</si>
  <si>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</si>
  <si>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</si>
  <si>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</si>
  <si>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</si>
  <si>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</si>
  <si>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</si>
  <si>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</si>
  <si>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</si>
  <si>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</si>
  <si>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</si>
  <si>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</si>
  <si>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</si>
  <si>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</si>
  <si>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</si>
  <si>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</si>
  <si>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</si>
  <si>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</si>
  <si>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</si>
  <si>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</si>
  <si>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</si>
  <si>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</si>
  <si>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</si>
  <si>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</si>
  <si>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</si>
  <si>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</si>
  <si>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</si>
  <si>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</si>
  <si>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</si>
  <si>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</si>
  <si>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</si>
  <si>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</si>
  <si>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</si>
  <si>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</si>
  <si>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</si>
  <si>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</si>
  <si>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</si>
  <si>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</si>
  <si>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</si>
  <si>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</si>
  <si>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</si>
  <si>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</si>
  <si>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</si>
  <si>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</si>
  <si>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</si>
  <si>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</si>
  <si>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</si>
  <si>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</si>
  <si>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</si>
  <si>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</si>
  <si>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</si>
  <si>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</si>
  <si>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</si>
  <si>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</si>
  <si>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</si>
  <si>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</si>
  <si>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</si>
  <si>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</si>
  <si>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</si>
  <si>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</si>
  <si>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</si>
  <si>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</si>
  <si>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</si>
  <si>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</si>
  <si>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</si>
  <si>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</si>
  <si>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</si>
  <si>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</si>
  <si>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</si>
  <si>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</si>
  <si>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</si>
  <si>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</si>
  <si>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</si>
  <si>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</si>
  <si>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</si>
  <si>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</si>
  <si>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</si>
  <si>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</si>
  <si>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</si>
  <si>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</si>
  <si>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</si>
  <si>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</si>
  <si>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</si>
  <si>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</si>
  <si>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</si>
  <si>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</si>
  <si>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</si>
  <si>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</si>
  <si>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</si>
  <si>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</si>
  <si>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</si>
  <si>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</si>
  <si>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</si>
  <si>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</si>
  <si>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</si>
  <si>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</si>
  <si>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</si>
  <si>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</si>
  <si>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</si>
  <si>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</si>
  <si>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</si>
  <si>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</si>
  <si>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</si>
  <si>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</si>
  <si>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</si>
  <si>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</si>
  <si>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</si>
  <si>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</si>
  <si>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</si>
  <si>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</si>
  <si>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</si>
  <si>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</si>
  <si>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</si>
  <si>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</si>
  <si>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</si>
  <si>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</si>
  <si>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</si>
  <si>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</si>
  <si>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</si>
  <si>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</si>
  <si>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</si>
  <si>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</si>
  <si>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</si>
  <si>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</si>
  <si>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</si>
  <si>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</si>
  <si>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</si>
  <si>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</si>
  <si>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</si>
  <si>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</si>
  <si>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</si>
  <si>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</si>
  <si>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</si>
  <si>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</si>
  <si>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</si>
  <si>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</si>
  <si>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</si>
  <si>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</si>
  <si>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</si>
  <si>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</si>
  <si>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</si>
  <si>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</si>
  <si>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</si>
  <si>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</si>
  <si>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</si>
  <si>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</si>
  <si>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</si>
  <si>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</si>
  <si>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</si>
  <si>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</si>
  <si>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</si>
  <si>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</si>
  <si>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</si>
  <si>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</si>
  <si>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</si>
  <si>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</si>
  <si>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</si>
  <si>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</si>
  <si>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</si>
  <si>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</si>
  <si>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</si>
  <si>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</si>
  <si>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</si>
  <si>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</si>
  <si>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</si>
  <si>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</si>
  <si>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</si>
  <si>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</si>
  <si>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</si>
  <si>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</si>
  <si>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</si>
  <si>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</si>
  <si>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</si>
  <si>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</si>
  <si>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</si>
  <si>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</si>
  <si>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</si>
  <si>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</si>
  <si>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</si>
  <si>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</si>
  <si>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</si>
  <si>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</si>
  <si>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</si>
  <si>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</si>
  <si>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</si>
  <si>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</si>
  <si>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</si>
  <si>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</si>
  <si>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</si>
  <si>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</si>
  <si>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</si>
  <si>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</si>
  <si>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</si>
  <si>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</si>
  <si>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</si>
  <si>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</si>
  <si>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</si>
  <si>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</si>
  <si>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</si>
  <si>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</si>
  <si>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</si>
  <si>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</si>
  <si>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</si>
  <si>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</si>
  <si>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</si>
  <si>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</si>
  <si>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</si>
  <si>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</si>
  <si>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</si>
  <si>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</si>
  <si>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</si>
  <si>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</si>
  <si>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</si>
  <si>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</si>
  <si>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</si>
  <si>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</si>
  <si>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</si>
  <si>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</si>
  <si>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</si>
  <si>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</si>
  <si>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</si>
  <si>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</si>
  <si>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</si>
  <si>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</si>
  <si>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</si>
  <si>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</si>
  <si>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</si>
  <si>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</si>
  <si>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</si>
  <si>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</si>
  <si>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</si>
  <si>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</si>
  <si>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</si>
  <si>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</si>
  <si>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</si>
  <si>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</si>
  <si>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</si>
  <si>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</si>
  <si>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</si>
  <si>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</si>
  <si>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</si>
  <si>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</si>
  <si>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</si>
  <si>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</si>
  <si>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</si>
  <si>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</si>
  <si>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</si>
  <si>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</si>
  <si>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</si>
  <si>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</si>
  <si>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</si>
  <si>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</si>
  <si>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</si>
  <si>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</si>
  <si>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</si>
  <si>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</si>
  <si>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</si>
  <si>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</si>
  <si>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</si>
  <si>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</si>
  <si>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</si>
  <si>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</si>
  <si>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</si>
  <si>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</si>
  <si>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</si>
  <si>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</si>
  <si>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</si>
  <si>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</si>
  <si>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</si>
  <si>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</si>
  <si>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</si>
  <si>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</si>
  <si>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</si>
  <si>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</si>
  <si>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</si>
  <si>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</si>
  <si>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</si>
  <si>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</si>
  <si>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</si>
  <si>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</si>
  <si>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</si>
  <si>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</si>
  <si>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</si>
  <si>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</si>
  <si>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</si>
  <si>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</si>
  <si>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</si>
  <si>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</si>
  <si>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</si>
  <si>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</si>
  <si>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</si>
  <si>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</si>
  <si>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</si>
  <si>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</si>
  <si>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</si>
  <si>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</si>
  <si>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</si>
  <si>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</si>
  <si>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</si>
  <si>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</si>
  <si>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</si>
  <si>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</si>
  <si>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</si>
  <si>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</si>
  <si>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</si>
  <si>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</si>
  <si>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</si>
  <si>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</si>
  <si>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</si>
  <si>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</si>
  <si>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</si>
  <si>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</si>
  <si>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</si>
  <si>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</si>
  <si>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</si>
  <si>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</si>
  <si>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</si>
  <si>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</si>
  <si>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</si>
  <si>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</si>
  <si>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</si>
  <si>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</si>
  <si>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</si>
  <si>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</si>
  <si>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</si>
  <si>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</si>
  <si>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</si>
  <si>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</si>
  <si>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</si>
  <si>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</si>
  <si>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</si>
  <si>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</si>
  <si>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</si>
  <si>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</si>
  <si>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</si>
  <si>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</si>
  <si>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</si>
  <si>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</si>
  <si>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</si>
  <si>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</si>
  <si>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</si>
  <si>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</si>
  <si>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</si>
  <si>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</si>
  <si>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</si>
  <si>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</si>
  <si>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</si>
  <si>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</si>
  <si>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</si>
  <si>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</si>
  <si>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</si>
  <si>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</si>
  <si>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</si>
  <si>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</si>
  <si>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</si>
  <si>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</si>
  <si>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</si>
  <si>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</si>
  <si>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</si>
  <si>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</si>
  <si>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</si>
  <si>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</si>
  <si>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</si>
  <si>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</si>
  <si>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</si>
  <si>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</si>
  <si>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</si>
  <si>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</si>
  <si>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</si>
  <si>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</si>
  <si>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</si>
  <si>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</si>
  <si>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</si>
  <si>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</si>
  <si>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</si>
  <si>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</si>
  <si>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</si>
  <si>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</si>
  <si>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</si>
  <si>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</si>
  <si>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</si>
  <si>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</si>
  <si>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</si>
  <si>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</si>
  <si>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</si>
  <si>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</si>
  <si>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</si>
  <si>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</si>
  <si>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</si>
  <si>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</si>
  <si>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</si>
  <si>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</si>
  <si>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</si>
  <si>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</si>
  <si>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</si>
  <si>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</si>
  <si>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</si>
  <si>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</si>
  <si>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</si>
  <si>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</si>
  <si>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</si>
  <si>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</si>
  <si>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</si>
  <si>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</si>
  <si>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</si>
  <si>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</si>
  <si>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</si>
  <si>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</si>
  <si>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</si>
  <si>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</si>
  <si>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</si>
  <si>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</si>
  <si>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</si>
  <si>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</si>
  <si>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</si>
  <si>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</si>
  <si>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</si>
  <si>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</si>
  <si>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</si>
  <si>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</si>
  <si>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</si>
  <si>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</si>
  <si>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</si>
  <si>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</si>
  <si>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</si>
  <si>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</si>
  <si>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</si>
  <si>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</si>
  <si>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</si>
  <si>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</si>
  <si>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</si>
  <si>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</si>
  <si>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</si>
  <si>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</si>
  <si>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</si>
  <si>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</si>
  <si>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</si>
  <si>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</si>
  <si>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</si>
  <si>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</si>
  <si>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</si>
  <si>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</si>
  <si>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</si>
  <si>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</si>
  <si>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</si>
  <si>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</si>
  <si>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</si>
  <si>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</si>
  <si>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</si>
  <si>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</si>
  <si>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</si>
  <si>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</si>
  <si>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</si>
  <si>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</si>
  <si>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</si>
  <si>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</si>
  <si>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</si>
  <si>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</si>
  <si>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</si>
  <si>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</si>
  <si>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</si>
  <si>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</si>
  <si>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</si>
  <si>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</si>
  <si>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</si>
  <si>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</si>
  <si>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</si>
  <si>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</si>
  <si>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</si>
  <si>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</si>
  <si>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</si>
  <si>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</si>
  <si>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</si>
  <si>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</si>
  <si>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</si>
  <si>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</si>
  <si>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</si>
  <si>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</si>
  <si>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</si>
  <si>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</si>
  <si>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</si>
  <si>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</si>
  <si>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</si>
  <si>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</si>
  <si>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</si>
  <si>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</si>
  <si>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</si>
  <si>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</si>
  <si>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</si>
  <si>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</si>
  <si>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</si>
  <si>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</si>
  <si>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</si>
  <si>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</si>
  <si>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</si>
  <si>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</si>
  <si>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</si>
  <si>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</si>
  <si>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</si>
  <si>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</si>
  <si>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</si>
  <si>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</si>
  <si>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</si>
  <si>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</si>
  <si>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</si>
  <si>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</si>
  <si>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</si>
  <si>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</si>
  <si>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</si>
  <si>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</si>
  <si>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</si>
  <si>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</si>
  <si>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</si>
  <si>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</si>
  <si>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</si>
  <si>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</si>
  <si>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</si>
  <si>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</si>
  <si>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</si>
  <si>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</si>
  <si>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</si>
  <si>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</si>
  <si>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</si>
  <si>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</si>
  <si>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</si>
  <si>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</si>
  <si>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</si>
  <si>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</si>
  <si>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</si>
  <si>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</si>
  <si>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</si>
  <si>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</si>
  <si>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</si>
  <si>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</si>
  <si>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</si>
  <si>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</si>
  <si>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</si>
  <si>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</si>
  <si>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</si>
  <si>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</si>
  <si>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</si>
  <si>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</si>
  <si>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</si>
  <si>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</si>
  <si>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</si>
  <si>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</si>
  <si>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</si>
  <si>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</si>
  <si>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</si>
  <si>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</si>
  <si>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</si>
  <si>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</si>
  <si>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</si>
  <si>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</si>
  <si>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</si>
  <si>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</si>
  <si>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</si>
  <si>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</si>
  <si>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</si>
  <si>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</si>
  <si>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</si>
  <si>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</si>
  <si>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</si>
  <si>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</si>
  <si>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</si>
  <si>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</si>
  <si>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</si>
  <si>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</si>
  <si>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</si>
  <si>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</si>
  <si>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</si>
  <si>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</si>
  <si>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</si>
  <si>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</si>
  <si>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</si>
  <si>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</si>
  <si>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</si>
  <si>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</si>
  <si>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</si>
  <si>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</si>
  <si>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</si>
  <si>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</si>
  <si>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</si>
  <si>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</si>
  <si>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</si>
  <si>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</si>
  <si>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</si>
  <si>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</si>
  <si>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</si>
  <si>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</si>
  <si>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</si>
  <si>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</si>
  <si>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</si>
  <si>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</si>
  <si>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</si>
  <si>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</si>
  <si>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</si>
  <si>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</si>
  <si>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</si>
  <si>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</si>
  <si>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</si>
  <si>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</si>
  <si>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</si>
  <si>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</si>
  <si>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</si>
  <si>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</si>
  <si>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</si>
  <si>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</si>
  <si>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</si>
  <si>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</si>
  <si>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</si>
  <si>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</si>
  <si>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</si>
  <si>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</si>
  <si>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</si>
  <si>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</si>
  <si>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</si>
  <si>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</si>
  <si>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</si>
  <si>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</si>
  <si>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</si>
  <si>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</si>
  <si>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</si>
  <si>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</si>
  <si>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</si>
  <si>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</si>
  <si>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</si>
  <si>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</si>
  <si>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</si>
  <si>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</si>
  <si>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</si>
  <si>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</si>
  <si>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</si>
  <si>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</si>
  <si>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</si>
  <si>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</si>
  <si>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</si>
  <si>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</si>
  <si>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</si>
  <si>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</si>
  <si>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</si>
  <si>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</si>
  <si>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</si>
  <si>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</si>
  <si>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</si>
  <si>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</si>
  <si>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</si>
  <si>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</si>
  <si>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</si>
  <si>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</si>
  <si>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</si>
  <si>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</si>
  <si>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</si>
  <si>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</si>
  <si>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</si>
  <si>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</si>
  <si>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</si>
  <si>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</si>
  <si>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</si>
  <si>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</si>
  <si>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</si>
  <si>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</si>
  <si>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</si>
  <si>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</si>
  <si>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</si>
  <si>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</si>
  <si>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</si>
  <si>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</si>
  <si>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</si>
  <si>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</si>
  <si>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</si>
  <si>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</si>
  <si>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</si>
  <si>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</si>
  <si>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</si>
  <si>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</si>
  <si>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</si>
  <si>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</si>
  <si>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</si>
  <si>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</si>
  <si>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</si>
  <si>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</si>
  <si>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</si>
  <si>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</si>
  <si>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</si>
  <si>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</si>
  <si>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</si>
  <si>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</si>
  <si>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</si>
  <si>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</si>
  <si>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</si>
  <si>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</si>
  <si>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</si>
  <si>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</si>
  <si>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</si>
  <si>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</si>
  <si>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</si>
  <si>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</si>
  <si>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</si>
  <si>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</si>
  <si>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</si>
  <si>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</si>
  <si>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</si>
  <si>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</si>
  <si>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</si>
  <si>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</si>
  <si>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</si>
  <si>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</si>
  <si>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</si>
  <si>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</si>
  <si>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</si>
  <si>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</si>
  <si>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</si>
  <si>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</si>
  <si>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</si>
  <si>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</si>
  <si>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</si>
  <si>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</si>
  <si>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</si>
  <si>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</si>
  <si>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</si>
  <si>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</si>
  <si>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</si>
  <si>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</si>
  <si>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</si>
  <si>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</si>
  <si>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</si>
  <si>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</si>
  <si>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</si>
  <si>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</si>
  <si>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</si>
  <si>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</si>
  <si>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</si>
  <si>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</si>
  <si>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</si>
  <si>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</si>
  <si>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</si>
  <si>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</si>
  <si>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</si>
  <si>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</si>
  <si>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</si>
  <si>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</si>
  <si>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</si>
  <si>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</si>
  <si>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</si>
  <si>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</si>
  <si>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</si>
  <si>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</si>
  <si>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</si>
  <si>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</si>
  <si>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</si>
  <si>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</si>
  <si>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</si>
  <si>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</si>
  <si>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</si>
  <si>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</si>
  <si>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</si>
  <si>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</si>
  <si>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</si>
  <si>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</si>
  <si>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</si>
  <si>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</si>
  <si>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</si>
  <si>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</si>
  <si>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</si>
  <si>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</si>
  <si>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</si>
  <si>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</si>
  <si>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</si>
  <si>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</si>
  <si>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</si>
  <si>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</si>
  <si>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</si>
  <si>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</si>
  <si>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</si>
  <si>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</si>
  <si>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</si>
  <si>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</si>
  <si>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</si>
  <si>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</si>
  <si>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</si>
  <si>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</si>
  <si>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</si>
  <si>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</si>
  <si>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</si>
  <si>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</si>
  <si>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</si>
  <si>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</si>
  <si>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</si>
  <si>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</si>
  <si>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</si>
  <si>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</si>
  <si>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</si>
  <si>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</si>
  <si>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</si>
  <si>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</si>
  <si>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</si>
  <si>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</si>
  <si>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</si>
  <si>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</si>
  <si>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</si>
  <si>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</si>
  <si>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</si>
  <si>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</si>
  <si>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</si>
  <si>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</si>
  <si>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</si>
  <si>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</si>
  <si>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</si>
  <si>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</si>
  <si>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</si>
  <si>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</si>
  <si>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</si>
  <si>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</si>
  <si>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</si>
  <si>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</si>
  <si>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</si>
  <si>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</si>
  <si>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</si>
  <si>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</si>
  <si>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</si>
  <si>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</si>
  <si>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</si>
  <si>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</si>
  <si>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</si>
  <si>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</si>
  <si>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</si>
  <si>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</si>
  <si>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</si>
  <si>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</si>
  <si>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</si>
  <si>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</si>
  <si>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</si>
  <si>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</si>
  <si>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</si>
  <si>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</si>
  <si>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</si>
  <si>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</si>
  <si>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</si>
  <si>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</si>
  <si>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</si>
  <si>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</si>
  <si>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</si>
  <si>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</si>
  <si>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</si>
  <si>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</si>
  <si>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</si>
  <si>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</si>
  <si>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</si>
  <si>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</si>
  <si>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</si>
  <si>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</si>
  <si>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</si>
  <si>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</si>
  <si>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</si>
  <si>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</si>
  <si>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</si>
  <si>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</si>
  <si>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</si>
  <si>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</si>
  <si>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</si>
  <si>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</si>
  <si>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</si>
  <si>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</si>
  <si>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</si>
  <si>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</si>
  <si>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</si>
  <si>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</si>
  <si>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</si>
  <si>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</si>
  <si>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</si>
  <si>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</si>
  <si>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</si>
  <si>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</si>
  <si>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</si>
  <si>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</si>
  <si>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</si>
  <si>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</si>
  <si>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</si>
  <si>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</si>
  <si>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</si>
  <si>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</si>
  <si>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</si>
  <si>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</si>
  <si>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</si>
  <si>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</si>
  <si>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</si>
  <si>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</si>
  <si>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</si>
  <si>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</si>
  <si>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</si>
  <si>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</si>
  <si>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</si>
  <si>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</si>
  <si>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</si>
  <si>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</si>
  <si>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</si>
  <si>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</si>
  <si>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</si>
  <si>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</si>
  <si>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</si>
  <si>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</si>
  <si>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</si>
  <si>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</si>
  <si>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</si>
  <si>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</si>
  <si>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</si>
  <si>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</si>
  <si>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</si>
  <si>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</si>
  <si>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</si>
  <si>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</si>
  <si>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</si>
  <si>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</si>
  <si>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</si>
  <si>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</si>
  <si>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</si>
  <si>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</si>
  <si>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</si>
  <si>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</si>
  <si>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</si>
  <si>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</si>
  <si>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</si>
  <si>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</si>
  <si>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</si>
  <si>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</si>
  <si>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</si>
  <si>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</si>
  <si>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</si>
  <si>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</si>
  <si>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</si>
  <si>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</si>
  <si>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</si>
  <si>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</si>
  <si>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</si>
  <si>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</si>
  <si>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</si>
  <si>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</si>
  <si>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</si>
  <si>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</si>
  <si>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</si>
  <si>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</si>
  <si>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</si>
  <si>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</si>
  <si>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</si>
  <si>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</si>
  <si>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</si>
  <si>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</si>
  <si>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</si>
  <si>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</si>
  <si>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</si>
  <si>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</si>
  <si>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</si>
  <si>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</si>
  <si>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</si>
  <si>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</si>
  <si>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</si>
  <si>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</si>
  <si>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</si>
  <si>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</si>
  <si>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</si>
  <si>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</si>
  <si>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</si>
  <si>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</si>
  <si>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</si>
  <si>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</si>
  <si>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</si>
  <si>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</si>
  <si>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</si>
  <si>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</si>
  <si>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</si>
  <si>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</si>
  <si>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</si>
  <si>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</si>
  <si>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</si>
  <si>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</si>
  <si>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</si>
  <si>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</si>
  <si>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</si>
  <si>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</si>
  <si>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</si>
  <si>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</si>
  <si>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</si>
  <si>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</si>
  <si>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</si>
  <si>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</si>
  <si>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</si>
  <si>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</si>
  <si>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</si>
  <si>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</si>
  <si>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</si>
  <si>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</si>
  <si>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</si>
  <si>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</si>
  <si>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</si>
  <si>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</si>
  <si>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</si>
  <si>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</si>
  <si>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</si>
  <si>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</si>
  <si>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</si>
  <si>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</si>
  <si>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</si>
  <si>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</si>
  <si>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</si>
  <si>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</si>
  <si>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</si>
  <si>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</si>
  <si>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</si>
  <si>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</si>
  <si>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</si>
  <si>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</si>
  <si>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</si>
  <si>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</si>
  <si>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</si>
  <si>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</si>
  <si>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</si>
  <si>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</si>
  <si>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</si>
  <si>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</si>
  <si>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</si>
  <si>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</si>
  <si>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</si>
  <si>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</si>
  <si>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</si>
  <si>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</si>
  <si>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</si>
  <si>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</si>
  <si>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</si>
  <si>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</si>
  <si>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</si>
  <si>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</si>
  <si>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</si>
  <si>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</si>
  <si>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</si>
  <si>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</si>
  <si>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</si>
  <si>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</si>
  <si>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</si>
  <si>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</si>
  <si>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</si>
  <si>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</si>
  <si>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</si>
  <si>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</si>
  <si>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</si>
  <si>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</si>
  <si>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</si>
  <si>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</si>
  <si>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</si>
  <si>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</si>
  <si>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</si>
  <si>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</si>
  <si>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</si>
  <si>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</si>
  <si>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</si>
  <si>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</si>
  <si>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</si>
  <si>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</si>
  <si>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</si>
  <si>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</si>
  <si>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</si>
  <si>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</si>
  <si>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</si>
  <si>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</si>
  <si>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</si>
  <si>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</si>
  <si>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</si>
  <si>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</si>
  <si>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</si>
  <si>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</si>
  <si>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</si>
  <si>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</si>
  <si>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</si>
  <si>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</si>
  <si>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</si>
  <si>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</si>
  <si>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</si>
  <si>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</si>
  <si>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</si>
  <si>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</si>
  <si>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</si>
  <si>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</si>
  <si>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</si>
  <si>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</si>
  <si>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</si>
  <si>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</si>
  <si>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</si>
  <si>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</si>
  <si>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</si>
  <si>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</si>
  <si>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</si>
  <si>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</si>
  <si>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</si>
  <si>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</si>
  <si>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</si>
  <si>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</si>
  <si>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</si>
  <si>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</si>
  <si>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</si>
  <si>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</si>
  <si>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</si>
  <si>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</si>
  <si>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</si>
  <si>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</si>
  <si>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</si>
  <si>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</si>
  <si>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</si>
  <si>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</si>
  <si>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</si>
  <si>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</si>
  <si>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</si>
  <si>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</si>
  <si>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</si>
  <si>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</si>
  <si>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</si>
  <si>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</si>
  <si>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</si>
  <si>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</si>
  <si>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</si>
  <si>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</si>
  <si>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</si>
  <si>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</si>
  <si>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</si>
  <si>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</si>
  <si>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</si>
  <si>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</si>
  <si>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</si>
  <si>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</si>
  <si>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</si>
  <si>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</si>
  <si>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</si>
  <si>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</si>
  <si>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</si>
  <si>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</si>
  <si>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</si>
  <si>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</si>
  <si>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</si>
  <si>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</si>
  <si>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</si>
  <si>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</si>
  <si>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</si>
  <si>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</si>
  <si>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</si>
  <si>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</si>
  <si>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</si>
  <si>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</si>
  <si>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</si>
  <si>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</si>
  <si>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</si>
  <si>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</si>
  <si>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</si>
  <si>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</si>
  <si>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</si>
  <si>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</si>
  <si>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</si>
  <si>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</si>
  <si>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</si>
  <si>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</si>
  <si>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</si>
  <si>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</si>
  <si>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</si>
  <si>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</si>
  <si>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</si>
  <si>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</si>
  <si>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</si>
  <si>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</si>
  <si>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</si>
  <si>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</si>
  <si>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</si>
  <si>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</si>
  <si>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</si>
  <si>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</si>
  <si>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</si>
  <si>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</si>
  <si>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</si>
  <si>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</si>
  <si>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</si>
  <si>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</si>
  <si>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</si>
  <si>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</si>
  <si>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</si>
  <si>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</si>
  <si>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</si>
  <si>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</si>
  <si>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</si>
  <si>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</si>
  <si>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</si>
  <si>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</si>
  <si>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</si>
  <si>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</si>
  <si>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</si>
  <si>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</si>
  <si>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</si>
  <si>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</si>
  <si>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</si>
  <si>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</si>
  <si>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</si>
  <si>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</si>
  <si>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</si>
  <si>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</si>
  <si>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</si>
  <si>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</si>
  <si>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</si>
  <si>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</si>
  <si>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</si>
  <si>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</si>
  <si>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</si>
  <si>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</si>
  <si>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</si>
  <si>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</si>
  <si>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</si>
  <si>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</si>
  <si>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</si>
  <si>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</si>
  <si>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</si>
  <si>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</si>
  <si>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</si>
  <si>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</si>
  <si>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</si>
  <si>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</si>
  <si>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</si>
  <si>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</si>
  <si>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</si>
  <si>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</si>
  <si>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</si>
  <si>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</si>
  <si>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</si>
  <si>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</si>
  <si>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</si>
  <si>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</si>
  <si>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</si>
  <si>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</si>
  <si>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</si>
  <si>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</si>
  <si>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</si>
  <si>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</si>
  <si>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</si>
  <si>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</si>
  <si>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</si>
  <si>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</si>
  <si>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</si>
  <si>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</si>
  <si>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</si>
  <si>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</si>
  <si>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</si>
  <si>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</si>
  <si>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</si>
  <si>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</si>
  <si>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</si>
  <si>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</si>
  <si>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</si>
  <si>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</si>
  <si>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</si>
  <si>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</si>
  <si>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</si>
  <si>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</si>
  <si>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</si>
  <si>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</si>
  <si>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</si>
  <si>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</si>
  <si>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</si>
  <si>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</si>
  <si>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</si>
  <si>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</si>
  <si>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</si>
  <si>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</si>
  <si>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</si>
  <si>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</si>
  <si>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</si>
  <si>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</si>
  <si>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</si>
  <si>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</si>
  <si>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</si>
  <si>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</si>
  <si>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</si>
  <si>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</si>
  <si>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</si>
  <si>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</si>
  <si>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</si>
  <si>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</si>
  <si>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</si>
  <si>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</si>
  <si>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</si>
  <si>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</si>
  <si>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</si>
  <si>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</si>
  <si>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</si>
  <si>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</si>
  <si>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</si>
  <si>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</si>
  <si>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</si>
  <si>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</si>
  <si>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</si>
  <si>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</si>
  <si>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</si>
  <si>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</si>
  <si>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</si>
  <si>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</si>
  <si>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</si>
  <si>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</si>
  <si>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</si>
  <si>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</si>
  <si>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</si>
  <si>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</si>
  <si>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</si>
  <si>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</si>
  <si>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</si>
  <si>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</si>
  <si>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</si>
  <si>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</si>
  <si>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</si>
  <si>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</si>
  <si>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</si>
  <si>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</si>
  <si>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</si>
  <si>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</si>
  <si>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</si>
  <si>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</si>
  <si>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</si>
  <si>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</si>
  <si>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</si>
  <si>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</si>
  <si>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</si>
  <si>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</si>
  <si>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</si>
  <si>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</si>
  <si>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</si>
  <si>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</si>
  <si>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</si>
  <si>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</si>
  <si>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</si>
  <si>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</si>
  <si>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</si>
  <si>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</si>
  <si>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</si>
  <si>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</si>
  <si>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</si>
  <si>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</si>
  <si>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</si>
  <si>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</si>
  <si>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</si>
  <si>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</si>
  <si>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</si>
  <si>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</si>
  <si>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</si>
  <si>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</si>
  <si>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</si>
  <si>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</si>
  <si>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</si>
  <si>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</si>
  <si>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</si>
  <si>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</si>
  <si>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</si>
  <si>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</si>
  <si>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</si>
  <si>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</si>
  <si>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</si>
  <si>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</si>
  <si>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</si>
  <si>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</si>
  <si>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</si>
  <si>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</si>
  <si>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</si>
  <si>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</si>
  <si>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</si>
  <si>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</si>
  <si>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</si>
  <si>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</si>
  <si>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</si>
  <si>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</si>
  <si>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</si>
  <si>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</si>
  <si>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</si>
  <si>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</si>
  <si>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</si>
  <si>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</si>
  <si>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</si>
  <si>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</si>
  <si>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</si>
  <si>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</si>
  <si>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</si>
  <si>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</si>
  <si>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</si>
  <si>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</si>
  <si>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</si>
  <si>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</si>
  <si>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</si>
  <si>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</si>
  <si>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</si>
  <si>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</si>
  <si>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</si>
  <si>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</si>
  <si>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</si>
  <si>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</si>
  <si>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</si>
  <si>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</si>
  <si>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</si>
  <si>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</si>
  <si>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</si>
  <si>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</si>
  <si>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</si>
  <si>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</si>
  <si>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</si>
  <si>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</si>
  <si>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</si>
  <si>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</si>
  <si>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</si>
  <si>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</si>
  <si>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</si>
  <si>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</si>
  <si>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</si>
  <si>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</si>
  <si>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</si>
  <si>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</si>
  <si>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</si>
  <si>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</si>
  <si>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</si>
  <si>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</si>
  <si>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</si>
  <si>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</si>
  <si>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</si>
  <si>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</si>
  <si>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</si>
  <si>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</si>
  <si>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</si>
  <si>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</si>
  <si>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</si>
  <si>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</si>
  <si>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</si>
  <si>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</si>
  <si>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</si>
  <si>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</si>
  <si>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</si>
  <si>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</si>
  <si>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</si>
  <si>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</si>
  <si>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</si>
  <si>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</si>
  <si>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</si>
  <si>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</si>
  <si>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</si>
  <si>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</si>
  <si>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</si>
  <si>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</si>
  <si>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</si>
  <si>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</si>
  <si>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</si>
  <si>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</si>
  <si>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</si>
  <si>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</si>
  <si>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</si>
  <si>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</si>
  <si>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</si>
  <si>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</si>
  <si>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</si>
  <si>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</si>
  <si>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</si>
  <si>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</si>
  <si>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</si>
  <si>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</si>
  <si>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</si>
  <si>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</si>
  <si>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</si>
  <si>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</si>
  <si>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</si>
  <si>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</si>
  <si>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</si>
  <si>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</si>
  <si>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</si>
  <si>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</si>
  <si>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</si>
  <si>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</si>
  <si>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</si>
  <si>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</si>
  <si>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</si>
  <si>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</si>
  <si>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</si>
  <si>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</si>
  <si>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</si>
  <si>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</si>
  <si>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</si>
  <si>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</si>
  <si>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</si>
  <si>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</si>
  <si>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</si>
  <si>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</si>
  <si>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</si>
  <si>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</si>
  <si>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</si>
  <si>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</si>
  <si>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</si>
  <si>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</si>
  <si>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</si>
  <si>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</si>
  <si>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</si>
  <si>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</si>
  <si>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</si>
  <si>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</si>
  <si>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</si>
  <si>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</si>
  <si>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</si>
  <si>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</si>
  <si>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</si>
  <si>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</si>
  <si>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</si>
  <si>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</si>
  <si>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</si>
  <si>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</si>
  <si>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</si>
  <si>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</si>
  <si>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</si>
  <si>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</si>
  <si>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</si>
  <si>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</si>
  <si>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</si>
  <si>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</si>
  <si>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</si>
  <si>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</si>
  <si>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</si>
  <si>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</si>
  <si>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</si>
  <si>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</si>
  <si>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</si>
  <si>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</si>
  <si>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</si>
  <si>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</si>
  <si>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</si>
  <si>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</si>
  <si>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</si>
  <si>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</si>
  <si>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</si>
  <si>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</si>
  <si>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</si>
  <si>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</si>
  <si>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</si>
  <si>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</si>
  <si>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</si>
  <si>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</si>
  <si>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</si>
  <si>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</si>
  <si>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</si>
  <si>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</si>
  <si>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</si>
  <si>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</si>
  <si>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</si>
  <si>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</si>
  <si>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</si>
  <si>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</si>
  <si>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</si>
  <si>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</si>
  <si>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</si>
  <si>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</si>
  <si>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</si>
  <si>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</si>
  <si>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</si>
  <si>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</si>
  <si>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</si>
  <si>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</si>
  <si>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</si>
  <si>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</si>
  <si>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</si>
  <si>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</si>
  <si>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</si>
  <si>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</si>
  <si>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</si>
  <si>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</si>
  <si>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</si>
  <si>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</si>
  <si>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</si>
  <si>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</si>
  <si>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</si>
  <si>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</si>
  <si>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</si>
  <si>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</si>
  <si>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</si>
  <si>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</si>
  <si>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</si>
  <si>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</si>
  <si>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</si>
  <si>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</si>
  <si>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</si>
  <si>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</si>
  <si>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</si>
  <si>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</si>
  <si>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</si>
  <si>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</si>
  <si>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</si>
  <si>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</si>
  <si>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</si>
  <si>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</si>
  <si>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</si>
  <si>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</si>
  <si>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</si>
  <si>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</si>
  <si>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</si>
  <si>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</si>
  <si>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</si>
  <si>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</si>
  <si>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</si>
  <si>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</si>
  <si>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</si>
  <si>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</si>
  <si>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</si>
  <si>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</si>
  <si>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</si>
  <si>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</si>
  <si>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</si>
  <si>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</si>
  <si>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</si>
  <si>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</si>
  <si>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</si>
  <si>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</si>
  <si>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</si>
  <si>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</si>
  <si>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</si>
  <si>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</si>
  <si>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</si>
  <si>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</si>
  <si>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</si>
  <si>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</si>
  <si>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</si>
  <si>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</si>
  <si>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</si>
  <si>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</si>
  <si>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</si>
  <si>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</si>
  <si>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</si>
  <si>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</si>
  <si>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</si>
  <si>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</si>
  <si>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</si>
  <si>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</si>
  <si>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</si>
  <si>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</si>
  <si>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</si>
  <si>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</si>
  <si>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</si>
  <si>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</si>
  <si>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</si>
  <si>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</si>
  <si>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</si>
  <si>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</si>
  <si>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</si>
  <si>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</si>
  <si>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</si>
  <si>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</si>
  <si>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</si>
  <si>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</si>
  <si>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</si>
  <si>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</si>
  <si>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</si>
  <si>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</si>
  <si>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</si>
  <si>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</si>
  <si>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</si>
  <si>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</si>
  <si>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</si>
  <si>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</si>
  <si>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</si>
  <si>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</si>
  <si>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</si>
  <si>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</si>
  <si>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</si>
  <si>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</si>
  <si>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</si>
  <si>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</si>
  <si>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</si>
  <si>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</si>
  <si>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</si>
  <si>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</si>
  <si>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</si>
  <si>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</si>
  <si>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</si>
  <si>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</si>
  <si>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</si>
  <si>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</si>
  <si>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</si>
  <si>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</si>
  <si>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</si>
  <si>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</si>
  <si>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</si>
  <si>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</si>
  <si>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</si>
  <si>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</si>
  <si>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</si>
  <si>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</si>
  <si>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</si>
  <si>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</si>
  <si>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</si>
  <si>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</si>
  <si>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</si>
  <si>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</si>
  <si>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</si>
  <si>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</si>
  <si>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</si>
  <si>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</si>
  <si>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</si>
  <si>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</si>
  <si>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</si>
  <si>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</si>
  <si>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</si>
  <si>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</si>
  <si>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</si>
  <si>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</si>
  <si>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</si>
  <si>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</si>
  <si>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</si>
  <si>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</si>
  <si>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</si>
  <si>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</si>
  <si>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</si>
  <si>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</si>
  <si>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</si>
  <si>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</si>
  <si>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</si>
  <si>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</si>
  <si>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</si>
  <si>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</si>
  <si>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</si>
  <si>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</si>
  <si>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</si>
  <si>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</si>
  <si>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</si>
  <si>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</si>
  <si>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</si>
  <si>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</si>
  <si>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</si>
  <si>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</si>
  <si>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</si>
  <si>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</si>
  <si>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</si>
  <si>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</si>
  <si>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</si>
  <si>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</si>
  <si>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</si>
  <si>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</si>
  <si>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</si>
  <si>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</si>
  <si>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</si>
  <si>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</si>
  <si>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</si>
  <si>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</si>
  <si>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</si>
  <si>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</si>
  <si>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</si>
  <si>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</si>
  <si>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</si>
  <si>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</si>
  <si>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</si>
  <si>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</si>
  <si>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</si>
  <si>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</si>
  <si>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</si>
  <si>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</si>
  <si>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</si>
  <si>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</si>
  <si>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</si>
  <si>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</si>
  <si>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</si>
  <si>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</si>
  <si>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</si>
  <si>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</si>
  <si>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</si>
  <si>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</si>
  <si>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</si>
  <si>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</si>
  <si>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</si>
  <si>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</si>
  <si>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</si>
  <si>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</si>
  <si>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</si>
  <si>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</si>
  <si>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</si>
  <si>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</si>
  <si>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</si>
  <si>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</si>
  <si>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</si>
  <si>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</si>
  <si>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</si>
  <si>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</si>
  <si>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</si>
  <si>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</si>
  <si>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</si>
  <si>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</si>
  <si>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</si>
  <si>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</si>
  <si>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</si>
  <si>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</si>
  <si>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</si>
  <si>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</si>
  <si>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</si>
  <si>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</si>
  <si>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</si>
  <si>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</si>
  <si>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</si>
  <si>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</si>
  <si>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</si>
  <si>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</si>
  <si>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</si>
  <si>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</si>
  <si>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</si>
  <si>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</si>
  <si>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</si>
  <si>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</si>
  <si>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</si>
  <si>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</si>
  <si>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</si>
  <si>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</si>
  <si>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</si>
  <si>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</si>
  <si>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</si>
  <si>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</si>
  <si>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</si>
  <si>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</si>
  <si>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</si>
  <si>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</si>
  <si>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</si>
  <si>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</si>
  <si>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</si>
  <si>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</si>
  <si>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</si>
  <si>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</si>
  <si>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</si>
  <si>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</si>
  <si>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</si>
  <si>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</si>
  <si>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</si>
  <si>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</si>
  <si>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</si>
  <si>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</si>
  <si>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</si>
  <si>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</si>
  <si>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</si>
  <si>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</si>
  <si>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</si>
  <si>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</si>
  <si>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</si>
  <si>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</si>
  <si>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</si>
  <si>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</si>
  <si>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</si>
  <si>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</si>
  <si>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</si>
  <si>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</si>
  <si>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</si>
  <si>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</si>
  <si>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</si>
  <si>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</si>
  <si>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</si>
  <si>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</si>
  <si>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</si>
  <si>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</si>
  <si>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</si>
  <si>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</si>
  <si>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</si>
  <si>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</si>
  <si>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</si>
  <si>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</si>
  <si>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</si>
  <si>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</si>
  <si>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</si>
  <si>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</si>
  <si>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</si>
  <si>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</si>
  <si>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</si>
  <si>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</si>
  <si>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</si>
  <si>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</si>
  <si>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</si>
  <si>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</si>
  <si>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</si>
  <si>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</si>
  <si>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</si>
  <si>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</si>
  <si>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</si>
  <si>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</si>
  <si>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</si>
  <si>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</si>
  <si>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</si>
  <si>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</si>
  <si>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</si>
  <si>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</si>
  <si>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</si>
  <si>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</si>
  <si>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</si>
  <si>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</si>
  <si>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</si>
  <si>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</si>
  <si>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</si>
  <si>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</si>
  <si>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</si>
  <si>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</si>
  <si>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</si>
  <si>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</si>
  <si>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</si>
  <si>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</si>
  <si>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</si>
  <si>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</si>
  <si>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</si>
  <si>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</si>
  <si>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</si>
  <si>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</si>
  <si>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</si>
  <si>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</si>
  <si>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</si>
  <si>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</si>
  <si>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</si>
  <si>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</si>
  <si>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</si>
  <si>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</si>
  <si>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</si>
  <si>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</si>
  <si>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</si>
  <si>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</si>
  <si>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</si>
  <si>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</si>
  <si>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</si>
  <si>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</si>
  <si>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</si>
  <si>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</si>
  <si>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</si>
  <si>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</si>
  <si>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</si>
  <si>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</si>
  <si>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</si>
  <si>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</si>
  <si>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</si>
  <si>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</si>
  <si>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</si>
  <si>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</si>
  <si>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</si>
  <si>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</si>
  <si>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</si>
  <si>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</si>
  <si>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</si>
  <si>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</si>
  <si>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</si>
  <si>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</si>
  <si>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</si>
  <si>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</si>
  <si>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</si>
  <si>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</si>
  <si>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</si>
  <si>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</si>
  <si>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</si>
  <si>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</si>
  <si>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</si>
  <si>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</si>
  <si>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</si>
  <si>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</si>
  <si>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</si>
  <si>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</si>
  <si>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</si>
  <si>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</si>
  <si>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</si>
  <si>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</si>
  <si>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</si>
  <si>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</si>
  <si>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</si>
  <si>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</si>
  <si>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</si>
  <si>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</si>
  <si>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</si>
  <si>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</si>
  <si>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</si>
  <si>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</si>
  <si>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</si>
  <si>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</si>
  <si>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</si>
  <si>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</si>
  <si>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</si>
  <si>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</si>
  <si>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</si>
  <si>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</si>
  <si>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</si>
  <si>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</si>
  <si>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</si>
  <si>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</si>
  <si>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</si>
  <si>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</si>
  <si>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</si>
  <si>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</si>
  <si>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</si>
  <si>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</si>
  <si>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</si>
  <si>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</si>
  <si>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</si>
  <si>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</si>
  <si>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</si>
  <si>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</si>
  <si>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</si>
  <si>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</si>
  <si>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</si>
  <si>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</si>
  <si>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</si>
  <si>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</si>
  <si>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</si>
  <si>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</si>
  <si>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</si>
  <si>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</si>
  <si>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</si>
  <si>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</si>
  <si>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</si>
  <si>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</si>
  <si>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</si>
  <si>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</si>
  <si>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</si>
  <si>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</si>
  <si>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</si>
  <si>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</si>
  <si>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</si>
  <si>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</si>
  <si>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</si>
  <si>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</si>
  <si>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</si>
  <si>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</si>
  <si>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</si>
  <si>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</si>
  <si>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</si>
  <si>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</si>
  <si>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</si>
  <si>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</si>
  <si>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</si>
  <si>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</si>
  <si>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</si>
  <si>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</si>
  <si>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</si>
  <si>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</si>
  <si>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</si>
  <si>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</si>
  <si>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</si>
  <si>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</si>
  <si>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</si>
  <si>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</si>
  <si>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</si>
  <si>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</si>
  <si>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</si>
  <si>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</si>
  <si>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</si>
  <si>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</si>
  <si>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</si>
  <si>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</si>
  <si>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</si>
  <si>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</si>
  <si>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</si>
  <si>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</si>
  <si>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</si>
  <si>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</si>
  <si>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</si>
  <si>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</si>
  <si>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</si>
  <si>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</si>
  <si>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</si>
  <si>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</si>
  <si>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</si>
  <si>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</si>
  <si>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</si>
  <si>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</si>
  <si>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</si>
  <si>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</si>
  <si>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</si>
  <si>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</si>
  <si>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</si>
  <si>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</si>
  <si>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</si>
  <si>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</si>
  <si>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</si>
  <si>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</si>
  <si>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</si>
  <si>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</si>
  <si>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</si>
  <si>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</si>
  <si>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</si>
  <si>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</si>
  <si>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</si>
  <si>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</si>
  <si>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</si>
  <si>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</si>
  <si>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</si>
  <si>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</si>
  <si>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</si>
  <si>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</si>
  <si>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</si>
  <si>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</si>
  <si>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</si>
  <si>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</si>
  <si>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</si>
  <si>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</si>
  <si>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</si>
  <si>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</si>
  <si>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</si>
  <si>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</si>
  <si>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</si>
  <si>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</si>
  <si>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</si>
  <si>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</si>
  <si>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</si>
  <si>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</si>
  <si>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</si>
  <si>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</si>
  <si>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</si>
  <si>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</si>
  <si>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</si>
  <si>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</si>
  <si>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</si>
  <si>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</si>
  <si>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</si>
  <si>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</si>
  <si>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</si>
  <si>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</si>
  <si>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</si>
  <si>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</si>
  <si>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</si>
  <si>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</si>
  <si>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</si>
  <si>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</si>
  <si>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</si>
  <si>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</si>
  <si>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</si>
  <si>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</si>
  <si>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</si>
  <si>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</si>
  <si>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</si>
  <si>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</si>
  <si>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</si>
  <si>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</si>
  <si>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</si>
  <si>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</si>
  <si>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</si>
  <si>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</si>
  <si>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</si>
  <si>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</si>
  <si>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</si>
  <si>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</si>
  <si>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</si>
  <si>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</si>
  <si>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</si>
  <si>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</si>
  <si>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</si>
  <si>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</si>
  <si>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</si>
  <si>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</si>
  <si>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</si>
  <si>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</si>
  <si>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</si>
  <si>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</si>
  <si>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</si>
  <si>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</si>
  <si>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</si>
  <si>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</si>
  <si>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</si>
  <si>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</si>
  <si>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</si>
  <si>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</si>
  <si>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</si>
  <si>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</si>
  <si>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</si>
  <si>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</si>
  <si>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</si>
  <si>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</si>
  <si>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</si>
  <si>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</si>
  <si>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</si>
  <si>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</si>
  <si>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</si>
  <si>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</si>
  <si>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</si>
  <si>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</si>
  <si>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</si>
  <si>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</si>
  <si>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</si>
  <si>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</si>
  <si>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</si>
  <si>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</si>
  <si>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</si>
  <si>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</si>
  <si>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</si>
  <si>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</si>
  <si>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</si>
  <si>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</si>
  <si>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</si>
  <si>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</si>
  <si>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</si>
  <si>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</si>
  <si>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</si>
  <si>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</si>
  <si>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</si>
  <si>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</si>
  <si>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</si>
  <si>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</si>
  <si>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</si>
  <si>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</si>
  <si>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</si>
  <si>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</si>
  <si>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</si>
  <si>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</si>
  <si>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</si>
  <si>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</si>
  <si>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</si>
  <si>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</si>
  <si>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</si>
  <si>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</si>
  <si>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</si>
  <si>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</si>
  <si>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</si>
  <si>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</si>
  <si>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</si>
  <si>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</si>
  <si>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</si>
  <si>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</si>
  <si>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</si>
  <si>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</si>
  <si>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</si>
  <si>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</si>
  <si>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</si>
  <si>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</si>
  <si>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</si>
  <si>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</si>
  <si>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</si>
  <si>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</si>
  <si>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</si>
  <si>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</si>
  <si>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</si>
  <si>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</si>
  <si>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</si>
  <si>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</si>
  <si>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</si>
  <si>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</si>
  <si>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</si>
  <si>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</si>
  <si>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</si>
  <si>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</si>
  <si>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</si>
  <si>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</si>
  <si>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</si>
  <si>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</si>
  <si>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</si>
  <si>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</si>
  <si>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</si>
  <si>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</si>
  <si>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</si>
  <si>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</si>
  <si>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</si>
  <si>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</si>
  <si>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</si>
  <si>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</si>
  <si>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</si>
  <si>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</si>
  <si>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</si>
  <si>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</si>
  <si>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</si>
  <si>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</si>
  <si>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</si>
  <si>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</si>
  <si>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</si>
  <si>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</si>
  <si>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</si>
  <si>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</si>
  <si>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</si>
  <si>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</si>
  <si>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</si>
  <si>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</si>
  <si>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</si>
  <si>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</si>
  <si>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</si>
  <si>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</si>
  <si>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</si>
  <si>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</si>
  <si>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</si>
  <si>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</si>
  <si>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</si>
  <si>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</si>
  <si>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</si>
  <si>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</si>
  <si>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</si>
  <si>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</si>
  <si>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</si>
  <si>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</si>
  <si>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</si>
  <si>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</si>
  <si>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</si>
  <si>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</si>
  <si>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</si>
  <si>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</si>
  <si>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</si>
  <si>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</si>
  <si>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</si>
  <si>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</si>
  <si>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</si>
  <si>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</si>
  <si>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</si>
  <si>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</si>
  <si>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</si>
  <si>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</si>
  <si>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</si>
  <si>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</si>
  <si>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</si>
  <si>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</si>
  <si>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</si>
  <si>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</si>
  <si>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</si>
  <si>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</si>
  <si>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</si>
  <si>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</si>
  <si>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</si>
  <si>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</si>
  <si>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</si>
  <si>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</si>
  <si>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</si>
  <si>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</si>
  <si>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</si>
  <si>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</si>
  <si>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</si>
  <si>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</si>
  <si>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</si>
  <si>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</si>
  <si>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</si>
  <si>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</si>
  <si>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</si>
  <si>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</si>
  <si>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</si>
  <si>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</si>
  <si>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</si>
  <si>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</si>
  <si>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</si>
  <si>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</si>
  <si>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</si>
  <si>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</si>
  <si>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</si>
  <si>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</si>
  <si>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</si>
  <si>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</si>
  <si>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</si>
  <si>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</si>
  <si>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</si>
  <si>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</si>
  <si>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</si>
  <si>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</si>
  <si>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</si>
  <si>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</si>
  <si>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</si>
  <si>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</si>
  <si>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</si>
  <si>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</si>
  <si>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</si>
  <si>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</si>
  <si>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</si>
  <si>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</si>
  <si>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</si>
  <si>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</si>
  <si>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</si>
  <si>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</si>
  <si>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</si>
  <si>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</si>
  <si>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</si>
  <si>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</si>
  <si>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</si>
  <si>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</si>
  <si>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</si>
  <si>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</si>
  <si>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</si>
  <si>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</si>
  <si>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</si>
  <si>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</si>
  <si>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</si>
  <si>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</si>
  <si>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</si>
  <si>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</si>
  <si>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</si>
  <si>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</si>
  <si>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</si>
  <si>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</si>
  <si>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</si>
  <si>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</si>
  <si>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</si>
  <si>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</si>
  <si>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</si>
  <si>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</si>
  <si>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</si>
  <si>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</si>
  <si>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</si>
  <si>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</si>
  <si>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</si>
  <si>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</si>
  <si>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</si>
  <si>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</si>
  <si>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</si>
  <si>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</si>
  <si>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</si>
  <si>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</si>
  <si>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</si>
  <si>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</si>
  <si>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</si>
  <si>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</si>
  <si>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</si>
  <si>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</si>
  <si>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</si>
  <si>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</si>
  <si>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</si>
  <si>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</si>
  <si>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</si>
  <si>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</si>
  <si>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</si>
  <si>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</si>
  <si>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</si>
  <si>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</si>
  <si>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</si>
  <si>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</si>
  <si>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</si>
  <si>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</si>
  <si>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</si>
  <si>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</si>
  <si>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</si>
  <si>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</si>
  <si>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</si>
  <si>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</si>
  <si>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</si>
  <si>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</si>
  <si>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</si>
  <si>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</si>
  <si>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</si>
  <si>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</si>
  <si>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</si>
  <si>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</si>
  <si>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</si>
  <si>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</si>
  <si>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</si>
  <si>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</si>
  <si>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</si>
  <si>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</si>
  <si>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</si>
  <si>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</si>
  <si>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</si>
  <si>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</si>
  <si>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</si>
  <si>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</si>
  <si>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</si>
  <si>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</si>
  <si>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</si>
  <si>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</si>
  <si>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</si>
  <si>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</si>
  <si>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</si>
  <si>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</si>
  <si>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</si>
  <si>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</si>
  <si>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</si>
  <si>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</si>
  <si>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</si>
  <si>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</si>
  <si>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</si>
  <si>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</si>
  <si>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</si>
  <si>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</si>
  <si>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</si>
  <si>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</si>
  <si>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</si>
  <si>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</si>
  <si>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</si>
  <si>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</si>
  <si>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</si>
  <si>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</si>
  <si>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</si>
  <si>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</si>
  <si>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</si>
  <si>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</si>
  <si>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</si>
  <si>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</si>
  <si>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</si>
  <si>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</si>
  <si>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</si>
  <si>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</si>
  <si>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</si>
  <si>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</si>
  <si>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</si>
  <si>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</si>
  <si>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</si>
  <si>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</si>
  <si>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</si>
  <si>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</si>
  <si>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</si>
  <si>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</si>
  <si>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</si>
  <si>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</si>
  <si>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</si>
  <si>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</si>
  <si>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</si>
  <si>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</si>
  <si>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</si>
  <si>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</si>
  <si>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</si>
  <si>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</si>
  <si>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</si>
  <si>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</si>
  <si>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</si>
  <si>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</si>
  <si>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</si>
  <si>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</si>
  <si>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</si>
  <si>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</si>
  <si>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</si>
  <si>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</si>
  <si>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</si>
  <si>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</si>
  <si>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</si>
  <si>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</si>
  <si>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</si>
  <si>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</si>
  <si>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</si>
  <si>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</si>
  <si>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</si>
  <si>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</si>
  <si>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</si>
  <si>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</si>
  <si>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</si>
  <si>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</si>
  <si>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</si>
  <si>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</si>
  <si>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</si>
  <si>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</si>
  <si>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</si>
  <si>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</si>
  <si>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</si>
  <si>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</si>
  <si>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</si>
  <si>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</si>
  <si>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</si>
  <si>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</si>
  <si>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</si>
  <si>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</si>
  <si>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</si>
  <si>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</si>
  <si>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</si>
  <si>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</si>
  <si>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</si>
  <si>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</si>
  <si>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</si>
  <si>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</si>
  <si>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</si>
  <si>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</si>
  <si>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</si>
  <si>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</si>
  <si>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</si>
  <si>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</si>
  <si>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</si>
  <si>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</si>
  <si>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</si>
  <si>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</si>
  <si>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</si>
  <si>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</si>
  <si>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</si>
  <si>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</si>
  <si>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</si>
  <si>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</si>
  <si>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</si>
  <si>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</si>
  <si>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</si>
  <si>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</si>
  <si>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</si>
  <si>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</si>
  <si>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</si>
  <si>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</si>
  <si>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</si>
  <si>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</si>
  <si>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</si>
  <si>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</si>
  <si>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</si>
  <si>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</si>
  <si>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</si>
  <si>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</si>
  <si>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</si>
  <si>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</si>
  <si>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</si>
  <si>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</si>
  <si>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</si>
  <si>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</si>
  <si>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</si>
  <si>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</si>
  <si>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</si>
  <si>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</si>
  <si>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</si>
  <si>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</si>
  <si>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</si>
  <si>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</si>
  <si>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</si>
  <si>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</si>
  <si>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</si>
  <si>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</si>
  <si>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</si>
  <si>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</si>
  <si>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</si>
  <si>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</si>
  <si>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</si>
  <si>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</si>
  <si>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</si>
  <si>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</si>
  <si>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</si>
  <si>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</si>
  <si>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</si>
  <si>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</si>
  <si>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</si>
  <si>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</si>
  <si>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</si>
  <si>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</si>
  <si>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</si>
  <si>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</si>
  <si>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</si>
  <si>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</si>
  <si>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</si>
  <si>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</si>
  <si>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</si>
  <si>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</si>
  <si>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</si>
  <si>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</si>
  <si>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</si>
  <si>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</si>
  <si>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</si>
  <si>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</si>
  <si>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</si>
  <si>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</si>
  <si>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</si>
  <si>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</si>
  <si>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</si>
  <si>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</si>
  <si>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</si>
  <si>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</si>
  <si>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</si>
  <si>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</si>
  <si>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</si>
  <si>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</si>
  <si>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</si>
  <si>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</si>
  <si>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</si>
  <si>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</si>
  <si>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</si>
  <si>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</si>
  <si>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</si>
  <si>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</si>
  <si>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</si>
  <si>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</si>
  <si>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</si>
  <si>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</si>
  <si>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</si>
  <si>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</si>
  <si>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</si>
  <si>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</si>
  <si>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</si>
  <si>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</si>
  <si>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</si>
  <si>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</si>
  <si>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</si>
  <si>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</si>
  <si>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</si>
  <si>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</si>
  <si>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</si>
  <si>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</si>
  <si>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</si>
  <si>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</si>
  <si>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</si>
  <si>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</si>
  <si>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</si>
  <si>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</si>
  <si>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</si>
  <si>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</si>
  <si>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</si>
  <si>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</si>
  <si>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</si>
  <si>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</si>
  <si>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</si>
  <si>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</si>
  <si>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</si>
  <si>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</si>
  <si>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</si>
  <si>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</si>
  <si>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</si>
  <si>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</si>
  <si>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</si>
  <si>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</si>
  <si>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</si>
  <si>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</si>
  <si>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</si>
  <si>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</si>
  <si>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</si>
  <si>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</si>
  <si>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</si>
  <si>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</si>
  <si>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</si>
  <si>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</si>
  <si>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</si>
  <si>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</si>
  <si>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</si>
  <si>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</si>
  <si>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</si>
  <si>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</si>
  <si>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</si>
  <si>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</si>
  <si>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</si>
  <si>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</si>
  <si>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</si>
  <si>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</si>
  <si>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</si>
  <si>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</si>
  <si>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</si>
  <si>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</si>
  <si>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</si>
  <si>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</si>
  <si>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</si>
  <si>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</si>
  <si>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</si>
  <si>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</si>
  <si>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</si>
  <si>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</si>
  <si>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</si>
  <si>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</si>
  <si>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</si>
  <si>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</si>
  <si>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</si>
  <si>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</si>
  <si>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</si>
  <si>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</si>
  <si>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</si>
  <si>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</si>
  <si>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</si>
  <si>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</si>
  <si>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</si>
  <si>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</si>
  <si>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</si>
  <si>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</si>
  <si>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</si>
  <si>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</si>
  <si>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</si>
  <si>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</si>
  <si>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</si>
  <si>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</si>
  <si>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</si>
  <si>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</si>
  <si>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</si>
  <si>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</si>
  <si>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</si>
  <si>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</si>
  <si>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</si>
  <si>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</si>
  <si>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</si>
  <si>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</si>
  <si>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</si>
  <si>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</si>
  <si>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</si>
  <si>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</si>
  <si>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</si>
  <si>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</si>
  <si>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</si>
  <si>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</si>
  <si>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</si>
  <si>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</si>
  <si>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</si>
  <si>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</si>
  <si>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</si>
  <si>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</si>
  <si>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</si>
  <si>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</si>
  <si>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</si>
  <si>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</si>
  <si>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</si>
  <si>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</si>
  <si>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</si>
  <si>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</si>
  <si>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</si>
  <si>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</si>
  <si>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</si>
  <si>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</si>
  <si>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</si>
  <si>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</si>
  <si>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</si>
  <si>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</si>
  <si>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</si>
  <si>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</si>
  <si>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</si>
  <si>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</si>
  <si>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</si>
  <si>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</si>
  <si>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</si>
  <si>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</si>
  <si>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</si>
  <si>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</si>
  <si>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</si>
  <si>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</si>
  <si>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</si>
  <si>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</si>
  <si>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</si>
  <si>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</si>
  <si>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</si>
  <si>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</si>
  <si>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</si>
  <si>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</si>
  <si>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</si>
  <si>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</si>
  <si>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</si>
  <si>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</si>
  <si>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</si>
  <si>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</si>
  <si>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</si>
  <si>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</si>
  <si>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</si>
  <si>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</si>
  <si>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</si>
  <si>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</si>
  <si>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</si>
  <si>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</si>
  <si>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</si>
  <si>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</si>
  <si>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</si>
  <si>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</si>
  <si>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</si>
  <si>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</si>
  <si>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</si>
  <si>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</si>
  <si>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</si>
  <si>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</si>
  <si>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</si>
  <si>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</si>
  <si>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</si>
  <si>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</si>
  <si>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</si>
  <si>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</si>
  <si>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</si>
  <si>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</si>
  <si>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</si>
  <si>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</si>
  <si>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</si>
  <si>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</si>
  <si>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</si>
  <si>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</si>
  <si>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</si>
  <si>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</si>
  <si>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</si>
  <si>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</si>
  <si>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</si>
  <si>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</si>
  <si>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</si>
  <si>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</si>
  <si>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</si>
  <si>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</si>
  <si>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</si>
  <si>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</si>
  <si>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</si>
  <si>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</si>
  <si>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</si>
  <si>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</si>
  <si>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</si>
  <si>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</si>
  <si>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</si>
  <si>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</si>
  <si>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</si>
  <si>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</si>
  <si>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</si>
  <si>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</si>
  <si>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</si>
  <si>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</si>
  <si>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</si>
  <si>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</si>
  <si>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</si>
  <si>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</si>
  <si>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</si>
  <si>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</si>
  <si>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</si>
  <si>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</si>
  <si>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</si>
  <si>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</si>
  <si>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</si>
  <si>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</si>
  <si>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</si>
  <si>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</si>
  <si>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</si>
  <si>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</si>
  <si>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</si>
  <si>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</si>
  <si>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</si>
  <si>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</si>
  <si>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</si>
  <si>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</si>
  <si>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</si>
  <si>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</si>
  <si>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</si>
  <si>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</si>
  <si>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</si>
  <si>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</si>
  <si>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</si>
  <si>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</si>
  <si>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</si>
  <si>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</si>
  <si>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</si>
  <si>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</si>
  <si>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</si>
  <si>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</si>
  <si>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</si>
  <si>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</si>
  <si>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</si>
  <si>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</si>
  <si>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</si>
  <si>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</si>
  <si>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</si>
  <si>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</si>
  <si>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</si>
  <si>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</si>
  <si>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</si>
  <si>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</si>
  <si>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</si>
  <si>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</si>
  <si>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</si>
  <si>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</si>
  <si>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</si>
  <si>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</si>
  <si>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</si>
  <si>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</si>
  <si>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</si>
  <si>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</si>
  <si>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</si>
  <si>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</si>
  <si>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</si>
  <si>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</si>
  <si>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</si>
  <si>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</si>
  <si>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</si>
  <si>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</si>
  <si>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</si>
  <si>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</si>
  <si>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</si>
  <si>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</si>
  <si>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</si>
  <si>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</si>
  <si>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</si>
  <si>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</si>
  <si>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</si>
  <si>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</si>
  <si>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</si>
  <si>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</si>
  <si>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</si>
  <si>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</si>
  <si>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</si>
  <si>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</si>
  <si>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</si>
  <si>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</si>
  <si>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</si>
  <si>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</si>
  <si>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</si>
  <si>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</si>
  <si>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</si>
  <si>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</si>
  <si>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</si>
  <si>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</si>
  <si>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</si>
  <si>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</si>
  <si>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</si>
  <si>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</si>
  <si>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</si>
  <si>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</si>
  <si>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</si>
  <si>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</si>
  <si>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</si>
  <si>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</si>
  <si>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</si>
  <si>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</si>
  <si>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</si>
  <si>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</si>
  <si>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</si>
  <si>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</si>
  <si>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</si>
  <si>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</si>
  <si>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</si>
  <si>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</si>
  <si>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</si>
  <si>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</si>
  <si>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</si>
  <si>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</si>
  <si>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</si>
  <si>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</si>
  <si>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</si>
  <si>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</si>
  <si>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</si>
  <si>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</si>
  <si>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</si>
  <si>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</si>
  <si>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</si>
  <si>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</si>
  <si>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</si>
  <si>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</si>
  <si>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</si>
  <si>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</si>
  <si>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</si>
  <si>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</si>
  <si>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</si>
  <si>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</si>
  <si>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</si>
  <si>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</si>
  <si>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</si>
  <si>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</si>
  <si>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</si>
  <si>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</si>
  <si>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</si>
  <si>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</si>
  <si>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</si>
  <si>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</si>
  <si>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</si>
  <si>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</si>
  <si>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</si>
  <si>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</si>
  <si>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</si>
  <si>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</si>
  <si>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</si>
  <si>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</si>
  <si>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</si>
  <si>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</si>
  <si>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</si>
  <si>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</si>
  <si>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</si>
  <si>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</si>
  <si>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</si>
  <si>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</si>
  <si>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</si>
  <si>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</si>
  <si>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</si>
  <si>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</si>
  <si>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</si>
  <si>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</si>
  <si>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</si>
  <si>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</si>
  <si>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</si>
  <si>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</si>
  <si>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</si>
  <si>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</si>
  <si>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</si>
  <si>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</si>
  <si>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</si>
  <si>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</si>
  <si>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</si>
  <si>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</si>
  <si>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</si>
  <si>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</si>
  <si>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</si>
  <si>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</si>
  <si>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</si>
  <si>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</si>
  <si>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</si>
  <si>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</si>
  <si>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</si>
  <si>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</si>
  <si>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</si>
  <si>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</si>
  <si>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</si>
  <si>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</si>
  <si>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</si>
  <si>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</si>
  <si>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</si>
  <si>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</si>
  <si>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</si>
  <si>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</si>
  <si>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</si>
  <si>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</si>
  <si>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</si>
  <si>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</si>
  <si>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</si>
  <si>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</si>
  <si>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</si>
  <si>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</si>
  <si>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</si>
  <si>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</si>
  <si>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</si>
  <si>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</si>
  <si>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</si>
  <si>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</si>
  <si>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</si>
  <si>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</si>
  <si>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</si>
  <si>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</si>
  <si>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</si>
  <si>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</si>
  <si>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</si>
  <si>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</si>
  <si>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</si>
  <si>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</si>
  <si>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</si>
  <si>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</si>
  <si>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</si>
  <si>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</si>
  <si>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</si>
  <si>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</si>
  <si>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</si>
  <si>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</si>
  <si>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</si>
  <si>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</si>
  <si>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</si>
  <si>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</si>
  <si>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</si>
  <si>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</si>
  <si>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</si>
  <si>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</si>
  <si>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</si>
  <si>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</si>
  <si>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</si>
  <si>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</si>
  <si>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</si>
  <si>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</si>
  <si>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</si>
  <si>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</si>
  <si>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</si>
  <si>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</si>
  <si>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</si>
  <si>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</si>
  <si>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</si>
  <si>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</si>
  <si>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</si>
  <si>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</si>
  <si>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</si>
  <si>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</si>
  <si>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</si>
  <si>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</si>
  <si>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</si>
  <si>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</si>
  <si>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</si>
  <si>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</si>
  <si>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</si>
  <si>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</si>
  <si>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</si>
  <si>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</si>
  <si>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</si>
  <si>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</si>
  <si>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</si>
  <si>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</si>
  <si>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</si>
  <si>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</si>
  <si>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</si>
  <si>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</si>
  <si>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</si>
  <si>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</si>
  <si>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</si>
  <si>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</si>
  <si>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</si>
  <si>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</si>
  <si>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</si>
  <si>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</si>
  <si>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</si>
  <si>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</si>
  <si>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</si>
  <si>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</si>
  <si>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</si>
  <si>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</si>
  <si>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</si>
  <si>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</si>
  <si>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</si>
  <si>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</si>
  <si>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</si>
  <si>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</si>
  <si>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</si>
  <si>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</si>
  <si>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</si>
  <si>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</si>
  <si>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</si>
  <si>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</si>
  <si>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</si>
  <si>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</si>
  <si>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</si>
  <si>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</si>
  <si>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</si>
  <si>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</si>
  <si>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</si>
  <si>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</si>
  <si>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</si>
  <si>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</si>
  <si>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</si>
  <si>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</si>
  <si>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</si>
  <si>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</si>
  <si>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</si>
  <si>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</si>
  <si>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</si>
  <si>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</si>
  <si>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</si>
  <si>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</si>
  <si>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</si>
  <si>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</si>
  <si>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</si>
  <si>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</si>
  <si>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</si>
  <si>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</si>
  <si>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</si>
  <si>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</si>
  <si>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</si>
  <si>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</si>
  <si>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</si>
  <si>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</si>
  <si>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</si>
  <si>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</si>
  <si>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</si>
  <si>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</si>
  <si>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</si>
  <si>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</si>
  <si>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</si>
  <si>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</si>
  <si>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</si>
  <si>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</si>
  <si>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</si>
  <si>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</si>
  <si>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</si>
  <si>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</si>
  <si>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</si>
  <si>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</si>
  <si>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</si>
  <si>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</si>
  <si>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</si>
  <si>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</si>
  <si>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</si>
  <si>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</si>
  <si>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</si>
  <si>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</si>
  <si>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</si>
  <si>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</si>
  <si>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</si>
  <si>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</si>
  <si>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</si>
  <si>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</si>
  <si>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</si>
  <si>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</si>
  <si>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</si>
  <si>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</si>
  <si>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</si>
  <si>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</si>
  <si>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</si>
  <si>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</si>
  <si>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</si>
  <si>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</si>
  <si>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</si>
  <si>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</si>
  <si>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</si>
  <si>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</si>
  <si>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</si>
  <si>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</si>
  <si>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</si>
  <si>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</si>
  <si>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</si>
  <si>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</si>
  <si>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</si>
  <si>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</si>
  <si>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</si>
  <si>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</si>
  <si>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</si>
  <si>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</si>
  <si>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</si>
  <si>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</si>
  <si>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</si>
  <si>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</si>
  <si>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</si>
  <si>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</si>
  <si>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</si>
  <si>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</si>
  <si>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</si>
  <si>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</si>
  <si>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</si>
  <si>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</si>
  <si>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</si>
  <si>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</si>
  <si>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</si>
  <si>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</si>
  <si>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</si>
  <si>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</si>
  <si>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</si>
  <si>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</si>
  <si>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</si>
  <si>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</si>
  <si>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</si>
  <si>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</si>
  <si>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</si>
  <si>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</si>
  <si>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</si>
  <si>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</si>
  <si>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</si>
  <si>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</si>
  <si>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</si>
  <si>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</si>
  <si>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</si>
  <si>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</si>
  <si>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</si>
  <si>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</si>
  <si>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</si>
  <si>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</si>
  <si>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</si>
  <si>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</si>
  <si>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</si>
  <si>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</si>
  <si>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</si>
  <si>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</si>
  <si>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</si>
  <si>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</si>
  <si>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</si>
  <si>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</si>
  <si>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</si>
  <si>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</si>
  <si>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</si>
  <si>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</si>
  <si>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</si>
  <si>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</si>
  <si>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</si>
  <si>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</si>
  <si>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</si>
  <si>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</si>
  <si>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</si>
  <si>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</si>
  <si>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</si>
  <si>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</si>
  <si>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</si>
  <si>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</si>
  <si>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</si>
  <si>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</si>
  <si>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</si>
  <si>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</si>
  <si>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</si>
  <si>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</si>
  <si>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</si>
  <si>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</si>
  <si>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</si>
  <si>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</si>
  <si>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</si>
  <si>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</si>
  <si>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</si>
  <si>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</si>
  <si>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</si>
  <si>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</si>
  <si>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</si>
  <si>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</si>
  <si>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</si>
  <si>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</si>
  <si>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</si>
  <si>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</si>
  <si>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</si>
  <si>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</si>
  <si>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</si>
  <si>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</si>
  <si>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</si>
  <si>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</si>
  <si>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</si>
  <si>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</si>
  <si>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</si>
  <si>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</si>
  <si>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</si>
  <si>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</si>
  <si>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</si>
  <si>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</si>
  <si>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</si>
  <si>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</si>
  <si>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</si>
  <si>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</si>
  <si>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</si>
  <si>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</si>
  <si>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</si>
  <si>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</si>
  <si>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</si>
  <si>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</si>
  <si>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</si>
  <si>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</si>
  <si>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</si>
  <si>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</si>
  <si>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</si>
  <si>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</si>
  <si>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</si>
  <si>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</si>
  <si>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</si>
  <si>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</si>
  <si>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</si>
  <si>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</si>
  <si>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</si>
  <si>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</si>
  <si>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</si>
  <si>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</si>
  <si>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</si>
  <si>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</si>
  <si>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</si>
  <si>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</si>
  <si>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</si>
  <si>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</si>
  <si>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</si>
  <si>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</si>
  <si>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</si>
  <si>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</si>
  <si>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</si>
  <si>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</si>
  <si>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</si>
  <si>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</si>
  <si>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</si>
  <si>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</si>
  <si>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</si>
  <si>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</si>
  <si>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</si>
  <si>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</si>
  <si>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</si>
  <si>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</si>
  <si>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</si>
  <si>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</si>
  <si>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</si>
  <si>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</si>
  <si>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</si>
  <si>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</si>
  <si>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</si>
  <si>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</si>
  <si>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</si>
  <si>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</si>
  <si>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</si>
  <si>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</si>
  <si>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</si>
  <si>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</si>
  <si>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</si>
  <si>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</si>
  <si>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</si>
  <si>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</si>
  <si>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</si>
  <si>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</si>
  <si>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</si>
  <si>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</si>
  <si>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</si>
  <si>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</si>
  <si>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</si>
  <si>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</si>
  <si>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</si>
  <si>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</si>
  <si>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</si>
  <si>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</si>
  <si>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</si>
  <si>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</si>
  <si>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</si>
  <si>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</si>
  <si>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</si>
  <si>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</si>
  <si>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</si>
  <si>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</si>
  <si>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</si>
  <si>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</si>
  <si>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</si>
  <si>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</si>
  <si>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</si>
  <si>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</si>
  <si>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</si>
  <si>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</si>
  <si>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</si>
  <si>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</si>
  <si>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</si>
  <si>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</si>
  <si>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</si>
  <si>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</si>
  <si>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</si>
  <si>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</si>
  <si>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</si>
  <si>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</si>
  <si>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</si>
  <si>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</si>
  <si>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</si>
  <si>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</si>
  <si>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</si>
  <si>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</si>
  <si>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</si>
  <si>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</si>
  <si>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</si>
  <si>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</si>
  <si>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</si>
  <si>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</si>
  <si>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</si>
  <si>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</si>
  <si>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</si>
  <si>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</si>
  <si>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</si>
  <si>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</si>
  <si>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</si>
  <si>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</si>
  <si>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</si>
  <si>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</si>
  <si>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</si>
  <si>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</si>
  <si>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</si>
  <si>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</si>
  <si>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</si>
  <si>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</si>
  <si>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</si>
  <si>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</si>
  <si>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</si>
  <si>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</si>
  <si>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</si>
  <si>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</si>
  <si>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</si>
  <si>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</si>
  <si>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</si>
  <si>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</si>
  <si>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</si>
  <si>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</si>
  <si>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</si>
  <si>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</si>
  <si>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</si>
  <si>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</si>
  <si>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</si>
  <si>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</si>
  <si>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</si>
  <si>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</si>
  <si>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</si>
  <si>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</si>
  <si>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</si>
  <si>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</si>
  <si>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</si>
  <si>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</si>
  <si>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</si>
  <si>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</si>
  <si>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</si>
  <si>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</si>
  <si>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</si>
  <si>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</si>
  <si>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</si>
  <si>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</si>
  <si>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</si>
  <si>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</si>
  <si>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</si>
  <si>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</si>
  <si>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</si>
  <si>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</si>
  <si>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</si>
  <si>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</si>
  <si>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</si>
  <si>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</si>
  <si>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</si>
  <si>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</si>
  <si>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</si>
  <si>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</si>
  <si>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</si>
  <si>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</si>
  <si>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</si>
  <si>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</si>
  <si>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</si>
  <si>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</si>
  <si>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</si>
  <si>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</si>
  <si>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</si>
  <si>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</si>
  <si>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</si>
  <si>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</si>
  <si>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</si>
  <si>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</si>
  <si>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</si>
  <si>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</si>
  <si>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</si>
  <si>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</si>
  <si>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</si>
  <si>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</si>
  <si>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</si>
  <si>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</si>
  <si>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</si>
  <si>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</si>
  <si>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</si>
  <si>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</si>
  <si>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</si>
  <si>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</si>
  <si>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</si>
  <si>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</si>
  <si>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</si>
  <si>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</si>
  <si>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</si>
  <si>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</si>
  <si>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</si>
  <si>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</si>
  <si>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</si>
  <si>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</si>
  <si>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</si>
  <si>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</si>
  <si>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</si>
  <si>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</si>
  <si>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</si>
  <si>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</si>
  <si>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</si>
  <si>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</si>
  <si>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</si>
  <si>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</si>
  <si>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</si>
  <si>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</si>
  <si>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</si>
  <si>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</si>
  <si>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</si>
  <si>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</si>
  <si>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</si>
  <si>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</si>
  <si>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</si>
  <si>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</si>
  <si>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</si>
  <si>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</si>
  <si>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</si>
  <si>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</si>
  <si>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</si>
  <si>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</si>
  <si>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</si>
  <si>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</si>
  <si>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</si>
  <si>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</si>
  <si>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</si>
  <si>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</si>
  <si>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</si>
  <si>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</si>
  <si>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</si>
  <si>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</si>
  <si>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</si>
  <si>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</si>
  <si>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</si>
  <si>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</si>
  <si>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</si>
  <si>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</si>
  <si>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</si>
  <si>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</si>
  <si>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</si>
  <si>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</si>
  <si>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</si>
  <si>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</si>
  <si>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</si>
  <si>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</si>
  <si>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</si>
  <si>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</si>
  <si>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</si>
  <si>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</si>
  <si>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</si>
  <si>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</si>
  <si>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</si>
  <si>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</si>
  <si>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</si>
  <si>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</si>
  <si>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</si>
  <si>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</si>
  <si>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</si>
  <si>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</si>
  <si>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</si>
  <si>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</si>
  <si>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</si>
  <si>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</si>
  <si>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</si>
  <si>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</si>
  <si>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</si>
  <si>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</si>
  <si>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</si>
  <si>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</si>
  <si>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</si>
  <si>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</si>
  <si>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</si>
  <si>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</si>
  <si>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</si>
  <si>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</si>
  <si>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</si>
  <si>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</si>
  <si>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</si>
  <si>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</si>
  <si>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</si>
  <si>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</si>
  <si>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</si>
  <si>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</si>
  <si>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</si>
  <si>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</si>
  <si>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</si>
  <si>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</si>
  <si>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</si>
  <si>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</si>
  <si>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</si>
  <si>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</si>
  <si>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</si>
  <si>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</si>
  <si>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</si>
  <si>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</si>
  <si>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</si>
  <si>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</si>
  <si>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</si>
  <si>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</si>
  <si>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</si>
  <si>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</si>
  <si>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</si>
  <si>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</si>
  <si>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</si>
  <si>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</si>
  <si>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</si>
  <si>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</si>
  <si>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</si>
  <si>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</si>
  <si>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</si>
  <si>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</si>
  <si>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</si>
  <si>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</si>
  <si>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</si>
  <si>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</si>
  <si>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</si>
  <si>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</si>
  <si>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</si>
  <si>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</si>
  <si>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</si>
  <si>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</si>
  <si>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</si>
  <si>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</si>
  <si>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</si>
  <si>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</si>
  <si>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</si>
  <si>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</si>
  <si>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</si>
  <si>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</si>
  <si>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</si>
  <si>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</si>
  <si>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</si>
  <si>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</si>
  <si>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</si>
  <si>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</si>
  <si>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</si>
  <si>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</si>
  <si>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</si>
  <si>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</si>
  <si>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</si>
  <si>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</si>
  <si>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</si>
  <si>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</si>
  <si>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</si>
  <si>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</si>
  <si>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</si>
  <si>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</si>
  <si>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</si>
  <si>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</si>
  <si>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</si>
  <si>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</si>
  <si>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</si>
  <si>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</si>
  <si>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</si>
  <si>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</si>
  <si>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</si>
  <si>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</si>
  <si>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</si>
  <si>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</si>
  <si>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</si>
  <si>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</si>
  <si>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</si>
  <si>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</si>
  <si>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</si>
  <si>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</si>
  <si>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</si>
  <si>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</si>
  <si>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</si>
  <si>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</si>
  <si>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</si>
  <si>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</si>
  <si>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</si>
  <si>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</si>
  <si>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</si>
  <si>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</si>
  <si>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</si>
  <si>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</si>
  <si>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</si>
  <si>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</si>
  <si>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</si>
  <si>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</si>
  <si>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</si>
  <si>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</si>
  <si>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</si>
  <si>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</si>
  <si>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</si>
  <si>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</si>
  <si>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</si>
  <si>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</si>
  <si>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</si>
  <si>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</si>
  <si>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</si>
  <si>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</si>
  <si>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</si>
  <si>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</si>
  <si>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</si>
  <si>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</si>
  <si>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</si>
  <si>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</si>
  <si>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</si>
  <si>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</si>
  <si>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</si>
  <si>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</si>
  <si>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</si>
  <si>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</si>
  <si>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</si>
  <si>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</si>
  <si>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</si>
  <si>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</si>
  <si>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</si>
  <si>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</si>
  <si>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</si>
  <si>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</si>
  <si>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</si>
  <si>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</si>
  <si>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</si>
  <si>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</si>
  <si>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</si>
  <si>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</si>
  <si>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</si>
  <si>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</si>
  <si>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</si>
  <si>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</si>
  <si>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</si>
  <si>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</si>
  <si>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</si>
  <si>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</si>
  <si>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</si>
  <si>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</si>
  <si>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</si>
  <si>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</si>
  <si>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</si>
  <si>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</si>
  <si>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</si>
  <si>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</si>
  <si>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</si>
  <si>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</si>
  <si>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</si>
  <si>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</si>
  <si>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</si>
  <si>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</si>
  <si>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</si>
  <si>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</si>
  <si>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</si>
  <si>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</si>
  <si>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</si>
  <si>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</si>
  <si>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</si>
  <si>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</si>
  <si>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</si>
  <si>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</si>
  <si>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</si>
  <si>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</si>
  <si>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</si>
  <si>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</si>
  <si>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</si>
  <si>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</si>
  <si>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</si>
  <si>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</si>
  <si>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</si>
  <si>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</si>
  <si>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</si>
  <si>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</si>
  <si>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</si>
  <si>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</si>
  <si>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</si>
  <si>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</si>
  <si>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</si>
  <si>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</si>
  <si>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</si>
  <si>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</si>
  <si>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</si>
  <si>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</si>
  <si>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</si>
  <si>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</si>
  <si>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</si>
  <si>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</si>
  <si>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</si>
  <si>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</si>
  <si>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</si>
  <si>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</si>
  <si>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</si>
  <si>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</si>
  <si>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</si>
  <si>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</si>
  <si>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</si>
  <si>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</si>
  <si>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</si>
  <si>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</si>
  <si>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</si>
  <si>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</si>
  <si>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</si>
  <si>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</si>
  <si>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</si>
  <si>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</si>
  <si>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</si>
  <si>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</si>
  <si>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</si>
  <si>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</si>
  <si>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</si>
  <si>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</si>
  <si>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</si>
  <si>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</si>
  <si>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</si>
  <si>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</si>
  <si>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</si>
  <si>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</si>
  <si>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</si>
  <si>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</si>
  <si>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</si>
  <si>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</si>
  <si>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</si>
  <si>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</si>
  <si>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</si>
  <si>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</si>
  <si>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</si>
  <si>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</si>
  <si>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</si>
  <si>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</si>
  <si>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</si>
  <si>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</si>
  <si>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</si>
  <si>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</si>
  <si>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</si>
  <si>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</si>
  <si>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</si>
  <si>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</si>
  <si>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</si>
  <si>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</si>
  <si>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</si>
  <si>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</si>
  <si>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</si>
  <si>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</si>
  <si>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</si>
  <si>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</si>
  <si>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</si>
  <si>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</si>
  <si>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</si>
  <si>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</si>
  <si>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</si>
  <si>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</si>
  <si>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</si>
  <si>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</si>
  <si>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</si>
  <si>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</si>
  <si>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</si>
  <si>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</si>
  <si>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</si>
  <si>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</si>
  <si>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</si>
  <si>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</si>
  <si>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</si>
  <si>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</si>
  <si>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</si>
  <si>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</si>
  <si>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</si>
  <si>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</si>
  <si>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</si>
  <si>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</si>
  <si>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</si>
  <si>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</si>
  <si>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</si>
  <si>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</si>
  <si>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</si>
  <si>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</si>
  <si>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</si>
  <si>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</si>
  <si>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</si>
  <si>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</si>
  <si>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</si>
  <si>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</si>
  <si>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</si>
  <si>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</si>
  <si>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</si>
  <si>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</si>
  <si>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</si>
  <si>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</si>
  <si>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</si>
  <si>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</si>
  <si>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</si>
  <si>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</si>
  <si>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</si>
  <si>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</si>
  <si>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</si>
  <si>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</si>
  <si>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</si>
  <si>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</si>
  <si>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</si>
  <si>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</si>
  <si>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</si>
  <si>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</si>
  <si>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</si>
  <si>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</si>
  <si>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</si>
  <si>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</si>
  <si>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</si>
  <si>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</si>
  <si>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</si>
  <si>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</si>
  <si>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</si>
  <si>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</si>
  <si>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</si>
  <si>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</si>
  <si>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</si>
  <si>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</si>
  <si>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</si>
  <si>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</si>
  <si>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</si>
  <si>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</si>
  <si>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</si>
  <si>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</si>
  <si>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</si>
  <si>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</si>
  <si>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</si>
  <si>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</si>
  <si>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</si>
  <si>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</si>
  <si>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</si>
  <si>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</si>
  <si>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</si>
  <si>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</si>
  <si>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</si>
  <si>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</si>
  <si>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</si>
  <si>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</si>
  <si>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</si>
  <si>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</si>
  <si>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</si>
  <si>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</si>
  <si>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</si>
  <si>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</si>
  <si>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</si>
  <si>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</si>
  <si>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</si>
  <si>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</si>
  <si>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</si>
  <si>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</si>
  <si>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</si>
  <si>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</si>
  <si>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</si>
  <si>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</si>
  <si>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</si>
  <si>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</si>
  <si>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</si>
  <si>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</si>
  <si>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</si>
  <si>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</si>
  <si>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</si>
  <si>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</si>
  <si>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</si>
  <si>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</si>
  <si>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</si>
  <si>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</si>
  <si>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</si>
  <si>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</si>
  <si>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</si>
  <si>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</si>
  <si>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</si>
  <si>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</si>
  <si>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</si>
  <si>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</si>
  <si>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</si>
  <si>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</si>
  <si>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</si>
  <si>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</si>
  <si>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</si>
  <si>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</si>
  <si>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</si>
  <si>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</si>
  <si>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</si>
  <si>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</si>
  <si>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</si>
  <si>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</si>
  <si>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</si>
  <si>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</si>
  <si>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</si>
  <si>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</si>
  <si>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</si>
  <si>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</si>
  <si>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</si>
  <si>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</si>
  <si>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</si>
  <si>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</si>
  <si>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</si>
  <si>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</si>
  <si>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</si>
  <si>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</si>
  <si>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</si>
  <si>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</si>
  <si>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</si>
  <si>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</si>
  <si>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</si>
  <si>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</si>
  <si>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</si>
  <si>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</si>
  <si>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</si>
  <si>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</si>
  <si>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</si>
  <si>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</si>
  <si>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</si>
  <si>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</si>
  <si>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</si>
  <si>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</si>
  <si>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</si>
  <si>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</si>
  <si>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</si>
  <si>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</si>
  <si>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</si>
  <si>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</si>
  <si>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</si>
  <si>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</si>
  <si>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</si>
  <si>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</si>
  <si>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</si>
  <si>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</si>
  <si>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</si>
  <si>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</si>
  <si>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</si>
  <si>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</si>
  <si>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</si>
  <si>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</si>
  <si>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</si>
  <si>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</si>
  <si>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</si>
  <si>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</si>
  <si>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</si>
  <si>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</si>
  <si>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</si>
  <si>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</si>
  <si>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</si>
  <si>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</si>
  <si>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</si>
  <si>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</si>
  <si>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</si>
  <si>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</si>
  <si>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</si>
  <si>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</si>
  <si>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</si>
  <si>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</si>
  <si>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</si>
  <si>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</si>
  <si>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</si>
  <si>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</si>
  <si>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</si>
  <si>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</si>
  <si>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</si>
  <si>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</si>
  <si>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</si>
  <si>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</si>
  <si>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</si>
  <si>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</si>
  <si>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</si>
  <si>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</si>
  <si>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</si>
  <si>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</si>
  <si>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</si>
  <si>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</si>
  <si>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</si>
  <si>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</si>
  <si>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</si>
  <si>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</si>
  <si>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</si>
  <si>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</si>
  <si>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</si>
  <si>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</si>
  <si>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</si>
  <si>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</si>
  <si>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</si>
  <si>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</si>
  <si>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</si>
  <si>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</si>
  <si>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</si>
  <si>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</si>
  <si>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</si>
  <si>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</si>
  <si>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</si>
  <si>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</si>
  <si>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</si>
  <si>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</si>
  <si>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</si>
  <si>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</si>
  <si>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</si>
  <si>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</si>
  <si>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</si>
  <si>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</si>
  <si>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</si>
  <si>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</si>
  <si>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</si>
  <si>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</si>
  <si>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</si>
  <si>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</si>
  <si>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</si>
  <si>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</si>
  <si>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</si>
  <si>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</si>
  <si>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</si>
  <si>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</si>
  <si>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</si>
  <si>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</si>
  <si>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</si>
  <si>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</si>
  <si>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</si>
  <si>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</si>
  <si>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</si>
  <si>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</si>
  <si>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</si>
  <si>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</si>
  <si>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</si>
  <si>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</si>
  <si>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</si>
  <si>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</si>
  <si>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</si>
  <si>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</si>
  <si>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</si>
  <si>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</si>
  <si>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</si>
  <si>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</si>
  <si>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</si>
  <si>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</si>
  <si>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</si>
  <si>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</si>
  <si>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</si>
  <si>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</si>
  <si>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</si>
  <si>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</si>
  <si>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</si>
  <si>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</si>
  <si>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</si>
  <si>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</si>
  <si>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</si>
  <si>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</si>
  <si>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</si>
  <si>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</si>
  <si>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</si>
  <si>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</si>
  <si>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</si>
  <si>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</si>
  <si>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</si>
  <si>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</si>
  <si>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</si>
  <si>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</si>
  <si>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</si>
  <si>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</si>
  <si>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</si>
  <si>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</si>
  <si>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</si>
  <si>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</si>
  <si>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</si>
  <si>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</si>
  <si>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</si>
  <si>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</si>
  <si>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</si>
  <si>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</si>
  <si>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</si>
  <si>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</si>
  <si>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</si>
  <si>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</si>
  <si>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</si>
  <si>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</si>
  <si>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</si>
  <si>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</si>
  <si>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</si>
  <si>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</si>
  <si>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</si>
  <si>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</si>
  <si>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</si>
  <si>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</si>
  <si>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</si>
  <si>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</si>
  <si>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</si>
  <si>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</si>
  <si>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</si>
  <si>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</si>
  <si>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</si>
  <si>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</si>
  <si>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</si>
  <si>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</si>
  <si>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</si>
  <si>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</si>
  <si>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</si>
  <si>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</si>
  <si>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</si>
  <si>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</si>
  <si>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</si>
  <si>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</si>
  <si>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</si>
  <si>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</si>
  <si>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</si>
  <si>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</si>
  <si>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</si>
  <si>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</si>
  <si>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</si>
  <si>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</si>
  <si>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</si>
  <si>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</si>
  <si>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</si>
  <si>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</si>
  <si>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</si>
  <si>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</si>
  <si>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</si>
  <si>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</si>
  <si>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</si>
  <si>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</si>
  <si>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</si>
  <si>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</si>
  <si>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</si>
  <si>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</si>
  <si>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</si>
  <si>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</si>
  <si>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</si>
  <si>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</si>
  <si>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</si>
  <si>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</si>
  <si>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</si>
  <si>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</si>
  <si>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</si>
  <si>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</si>
  <si>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</si>
  <si>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</si>
  <si>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</si>
  <si>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</si>
  <si>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</si>
  <si>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</si>
  <si>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</si>
  <si>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</si>
  <si>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</si>
  <si>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</si>
  <si>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</si>
  <si>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</si>
  <si>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</si>
  <si>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</si>
  <si>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</si>
  <si>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</si>
  <si>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</si>
  <si>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</si>
  <si>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</si>
  <si>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</si>
  <si>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</si>
  <si>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</si>
  <si>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</si>
  <si>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</si>
  <si>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</si>
  <si>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</si>
  <si>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</si>
  <si>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</si>
  <si>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</si>
  <si>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</si>
  <si>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</si>
  <si>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</si>
  <si>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</si>
  <si>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</si>
  <si>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</si>
  <si>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</si>
  <si>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</si>
  <si>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</si>
  <si>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</si>
  <si>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</si>
  <si>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</si>
  <si>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</si>
  <si>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</si>
  <si>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</si>
  <si>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</si>
  <si>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</si>
  <si>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</si>
  <si>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</si>
  <si>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</si>
  <si>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</si>
  <si>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</si>
  <si>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</si>
  <si>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</si>
  <si>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</si>
  <si>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</si>
  <si>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</si>
  <si>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</si>
  <si>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</si>
  <si>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</si>
  <si>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</si>
  <si>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</si>
  <si>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</si>
  <si>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</si>
  <si>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</si>
  <si>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</si>
  <si>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</si>
  <si>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</si>
  <si>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</si>
  <si>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</si>
  <si>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</si>
  <si>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</si>
  <si>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</si>
  <si>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</si>
  <si>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</si>
  <si>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</si>
  <si>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</si>
  <si>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</si>
  <si>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</si>
  <si>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</si>
  <si>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</si>
  <si>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</si>
  <si>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</si>
  <si>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</si>
  <si>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</si>
  <si>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</si>
  <si>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</si>
  <si>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</si>
  <si>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</si>
  <si>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</si>
  <si>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</si>
  <si>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</si>
  <si>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</si>
  <si>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</si>
  <si>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</si>
  <si>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</si>
  <si>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</si>
  <si>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</si>
  <si>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</si>
  <si>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</si>
  <si>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</si>
  <si>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</si>
  <si>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</si>
  <si>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</si>
  <si>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</si>
  <si>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</si>
  <si>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</si>
  <si>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</si>
  <si>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</si>
  <si>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</si>
  <si>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</si>
  <si>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</si>
  <si>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</si>
  <si>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</si>
  <si>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</si>
  <si>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</si>
  <si>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</si>
  <si>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</si>
  <si>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</si>
  <si>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</si>
  <si>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</si>
  <si>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</si>
  <si>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</si>
  <si>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</si>
  <si>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</si>
  <si>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</si>
  <si>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</si>
  <si>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</si>
  <si>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</si>
  <si>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</si>
  <si>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</si>
  <si>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</si>
  <si>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</si>
  <si>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</si>
  <si>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</si>
  <si>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</si>
  <si>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</si>
  <si>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</si>
  <si>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</si>
  <si>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</si>
  <si>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</si>
  <si>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</si>
  <si>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</si>
  <si>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</si>
  <si>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</si>
  <si>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</si>
  <si>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</si>
  <si>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</si>
  <si>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</si>
  <si>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</si>
  <si>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</si>
  <si>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</si>
  <si>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</si>
  <si>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</si>
  <si>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</si>
  <si>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</si>
  <si>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</si>
  <si>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</si>
  <si>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</si>
  <si>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</si>
  <si>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</si>
  <si>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</si>
  <si>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</si>
  <si>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</si>
  <si>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</si>
  <si>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</si>
  <si>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</si>
  <si>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</si>
  <si>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</si>
  <si>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</si>
  <si>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</si>
  <si>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</si>
  <si>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</si>
  <si>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</si>
  <si>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</si>
  <si>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</si>
  <si>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</si>
  <si>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</si>
  <si>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</si>
  <si>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</si>
  <si>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</si>
  <si>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</si>
  <si>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</si>
  <si>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</si>
  <si>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</si>
  <si>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</si>
  <si>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</si>
  <si>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</si>
  <si>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</si>
  <si>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</si>
  <si>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</si>
  <si>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</si>
  <si>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</si>
  <si>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</si>
  <si>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</si>
  <si>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</si>
  <si>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</si>
  <si>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</si>
  <si>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</si>
  <si>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</si>
  <si>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</si>
  <si>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</si>
  <si>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</si>
  <si>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</si>
  <si>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</si>
  <si>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</si>
  <si>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</si>
  <si>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</si>
  <si>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</si>
  <si>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</si>
  <si>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</si>
  <si>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</si>
  <si>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</si>
  <si>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</si>
  <si>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</si>
  <si>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</si>
  <si>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</si>
  <si>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</si>
  <si>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</si>
  <si>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</si>
  <si>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</si>
  <si>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</si>
  <si>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</si>
  <si>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</si>
  <si>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</si>
  <si>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</si>
  <si>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</si>
  <si>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</si>
  <si>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</si>
  <si>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</si>
  <si>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</si>
  <si>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</si>
  <si>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</si>
  <si>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</si>
  <si>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</si>
  <si>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</si>
  <si>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</si>
  <si>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</si>
  <si>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</si>
  <si>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</si>
  <si>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</si>
  <si>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</si>
  <si>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</si>
  <si>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</si>
  <si>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</si>
  <si>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</si>
  <si>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</si>
  <si>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</si>
  <si>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</si>
  <si>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</si>
  <si>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</si>
  <si>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</si>
  <si>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</si>
  <si>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</si>
  <si>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</si>
  <si>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</si>
  <si>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</si>
  <si>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</si>
  <si>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</si>
  <si>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</si>
  <si>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</si>
  <si>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</si>
  <si>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</si>
  <si>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</si>
  <si>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</si>
  <si>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</si>
  <si>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</si>
  <si>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</si>
  <si>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</si>
  <si>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</si>
  <si>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</si>
  <si>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</si>
  <si>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</si>
  <si>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</si>
  <si>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</si>
  <si>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</si>
  <si>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</si>
  <si>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</si>
  <si>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</si>
  <si>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</si>
  <si>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</si>
  <si>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</si>
  <si>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</si>
  <si>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</si>
  <si>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</si>
  <si>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</si>
  <si>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</si>
  <si>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</si>
  <si>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</si>
  <si>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</si>
  <si>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</si>
  <si>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</si>
  <si>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</si>
  <si>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</si>
  <si>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</si>
  <si>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</si>
  <si>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</si>
  <si>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</si>
  <si>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</si>
  <si>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</si>
  <si>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</si>
  <si>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</si>
  <si>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</si>
  <si>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</si>
  <si>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</si>
  <si>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</si>
  <si>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</si>
  <si>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</si>
  <si>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</si>
  <si>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</si>
  <si>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</si>
  <si>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</si>
  <si>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</si>
  <si>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</si>
  <si>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</si>
  <si>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</si>
  <si>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</si>
  <si>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</si>
  <si>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</si>
  <si>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</si>
  <si>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</si>
  <si>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</si>
  <si>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</si>
  <si>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</si>
  <si>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</si>
  <si>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</si>
  <si>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</si>
  <si>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</si>
  <si>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</si>
  <si>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</si>
  <si>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</si>
  <si>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</si>
  <si>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</si>
  <si>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</si>
  <si>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</si>
  <si>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</si>
  <si>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</si>
  <si>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</si>
  <si>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</si>
  <si>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</si>
  <si>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</si>
  <si>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</si>
  <si>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</si>
  <si>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</si>
  <si>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</si>
  <si>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</si>
  <si>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</si>
  <si>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</si>
  <si>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</si>
  <si>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</si>
  <si>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</si>
  <si>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</si>
  <si>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</si>
  <si>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</si>
  <si>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</si>
  <si>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</si>
  <si>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</si>
  <si>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</si>
  <si>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</si>
  <si>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</si>
  <si>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</si>
  <si>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</si>
  <si>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</si>
  <si>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</si>
  <si>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</si>
  <si>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</si>
  <si>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</si>
  <si>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</si>
  <si>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</si>
  <si>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</si>
  <si>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</si>
  <si>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</si>
  <si>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</si>
  <si>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</si>
  <si>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</si>
  <si>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</si>
  <si>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</si>
  <si>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</si>
  <si>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</si>
  <si>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</si>
  <si>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</si>
  <si>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</si>
  <si>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</si>
  <si>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</si>
  <si>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</si>
  <si>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</si>
  <si>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</si>
  <si>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</si>
  <si>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</si>
  <si>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</si>
  <si>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</si>
  <si>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</si>
  <si>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</si>
  <si>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</si>
  <si>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</si>
  <si>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</si>
  <si>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</si>
  <si>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</si>
  <si>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</si>
  <si>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</si>
  <si>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</si>
  <si>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</si>
  <si>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</si>
  <si>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</si>
  <si>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</si>
  <si>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</si>
  <si>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</si>
  <si>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</si>
  <si>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</si>
  <si>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</si>
  <si>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</si>
  <si>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</si>
  <si>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</si>
  <si>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</si>
  <si>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</si>
  <si>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</si>
  <si>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</si>
  <si>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</si>
  <si>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</si>
  <si>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</si>
  <si>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</si>
  <si>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</si>
  <si>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</si>
  <si>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</si>
  <si>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</si>
  <si>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</si>
  <si>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</si>
  <si>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</si>
  <si>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</si>
  <si>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</si>
  <si>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</si>
  <si>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</si>
  <si>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</si>
  <si>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</si>
  <si>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</si>
  <si>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</si>
  <si>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</si>
  <si>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</si>
  <si>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</si>
  <si>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</si>
  <si>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</si>
  <si>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</si>
  <si>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</si>
  <si>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</si>
  <si>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</si>
  <si>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</si>
  <si>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</si>
  <si>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</si>
  <si>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</si>
  <si>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</si>
  <si>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</si>
  <si>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</si>
  <si>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</si>
  <si>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</si>
  <si>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</si>
  <si>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</si>
  <si>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</si>
  <si>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</si>
  <si>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</si>
  <si>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</si>
  <si>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</si>
  <si>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</si>
  <si>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</si>
  <si>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</si>
  <si>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</si>
  <si>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</si>
  <si>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</si>
  <si>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</si>
  <si>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</si>
  <si>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</si>
  <si>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</si>
  <si>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</si>
  <si>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</si>
  <si>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</si>
  <si>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</si>
  <si>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</si>
  <si>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</si>
  <si>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</si>
  <si>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</si>
  <si>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</si>
  <si>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</si>
  <si>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</si>
  <si>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</si>
  <si>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</si>
  <si>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</si>
  <si>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</si>
  <si>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</si>
  <si>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</si>
  <si>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</si>
  <si>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</si>
  <si>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</si>
  <si>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</si>
  <si>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</si>
  <si>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</si>
  <si>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</si>
  <si>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</si>
  <si>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</si>
  <si>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</si>
  <si>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</si>
  <si>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</si>
  <si>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</si>
  <si>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</si>
  <si>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</si>
  <si>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</si>
  <si>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</si>
  <si>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</si>
  <si>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</si>
  <si>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</si>
  <si>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</si>
  <si>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</si>
  <si>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</si>
  <si>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</si>
  <si>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</si>
  <si>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</si>
  <si>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</si>
  <si>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</si>
  <si>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</si>
  <si>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</si>
  <si>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</si>
  <si>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</si>
  <si>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</si>
  <si>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</si>
  <si>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</si>
  <si>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</si>
  <si>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</si>
  <si>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</si>
  <si>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</si>
  <si>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</si>
  <si>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</si>
  <si>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</si>
  <si>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</si>
  <si>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</si>
  <si>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</si>
  <si>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</si>
  <si>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</si>
  <si>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</si>
  <si>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</si>
  <si>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</si>
  <si>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</si>
  <si>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</si>
  <si>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</si>
  <si>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</si>
  <si>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</si>
  <si>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</si>
  <si>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</si>
  <si>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</si>
  <si>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</si>
  <si>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</si>
  <si>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</si>
  <si>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</si>
  <si>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</si>
  <si>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</si>
  <si>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</si>
  <si>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</si>
  <si>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</si>
  <si>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</si>
  <si>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</si>
  <si>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</si>
  <si>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</si>
  <si>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</si>
  <si>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</si>
  <si>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</si>
  <si>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</si>
  <si>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</si>
  <si>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</si>
  <si>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</si>
  <si>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</si>
  <si>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</si>
  <si>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</si>
  <si>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</si>
  <si>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</si>
  <si>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</si>
  <si>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</si>
  <si>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</si>
  <si>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</si>
  <si>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</si>
  <si>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</si>
  <si>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</si>
  <si>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</si>
  <si>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</si>
  <si>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</si>
  <si>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</si>
  <si>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</si>
  <si>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</si>
  <si>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</si>
  <si>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</si>
  <si>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</si>
  <si>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</si>
  <si>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</si>
  <si>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</si>
  <si>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</si>
  <si>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</si>
  <si>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</si>
  <si>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</si>
  <si>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</si>
  <si>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</si>
  <si>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</si>
  <si>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</si>
  <si>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</si>
  <si>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</si>
  <si>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</si>
  <si>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</si>
  <si>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</si>
  <si>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</si>
  <si>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</si>
  <si>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</si>
  <si>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</si>
  <si>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</si>
  <si>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</si>
  <si>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</si>
  <si>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</si>
  <si>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</si>
  <si>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</si>
  <si>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</si>
  <si>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</si>
  <si>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</si>
  <si>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</si>
  <si>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</si>
  <si>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</si>
  <si>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</si>
  <si>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</si>
  <si>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</si>
  <si>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</si>
  <si>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</si>
  <si>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</si>
  <si>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</si>
  <si>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</si>
  <si>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</si>
  <si>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</si>
  <si>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</si>
  <si>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</si>
  <si>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</si>
  <si>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</si>
  <si>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</si>
  <si>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</si>
  <si>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</si>
  <si>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</si>
  <si>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</si>
  <si>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</si>
  <si>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</si>
  <si>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</si>
  <si>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</si>
  <si>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</si>
  <si>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</si>
  <si>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</si>
  <si>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</si>
  <si>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</si>
  <si>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</si>
  <si>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</si>
  <si>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</si>
  <si>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</si>
  <si>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</si>
  <si>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</si>
  <si>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</si>
  <si>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</si>
  <si>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</si>
  <si>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</si>
  <si>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</si>
  <si>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</si>
  <si>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</si>
  <si>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</si>
  <si>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</si>
  <si>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</si>
  <si>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</si>
  <si>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</si>
  <si>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</si>
  <si>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</si>
  <si>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</si>
  <si>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</si>
  <si>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</si>
  <si>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</si>
  <si>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</si>
  <si>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</si>
  <si>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</si>
  <si>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</si>
  <si>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</si>
  <si>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</si>
  <si>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</si>
  <si>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</si>
  <si>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</si>
  <si>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</si>
  <si>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</si>
  <si>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</si>
  <si>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</si>
  <si>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</si>
  <si>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</si>
  <si>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</si>
  <si>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</si>
  <si>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</si>
  <si>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</si>
  <si>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</si>
  <si>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</si>
  <si>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</si>
  <si>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</si>
  <si>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</si>
  <si>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</si>
  <si>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</si>
  <si>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</si>
  <si>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</si>
  <si>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</si>
  <si>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</si>
  <si>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</si>
  <si>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</si>
  <si>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</si>
  <si>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</si>
  <si>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</si>
  <si>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</si>
  <si>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</si>
  <si>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</si>
  <si>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</si>
  <si>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</si>
  <si>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</si>
  <si>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</si>
  <si>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</si>
  <si>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</si>
  <si>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</si>
  <si>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</si>
  <si>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</si>
  <si>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</si>
  <si>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</si>
  <si>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</si>
  <si>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</si>
  <si>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</si>
  <si>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</si>
  <si>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</si>
  <si>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</si>
  <si>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</si>
  <si>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</si>
  <si>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</si>
  <si>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</si>
  <si>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</si>
  <si>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</si>
  <si>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</si>
  <si>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</si>
  <si>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</si>
  <si>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</si>
  <si>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</si>
  <si>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</si>
  <si>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</si>
  <si>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</si>
  <si>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</si>
  <si>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</si>
  <si>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</si>
  <si>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</si>
  <si>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</si>
  <si>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</si>
  <si>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</si>
  <si>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</si>
  <si>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</si>
  <si>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</si>
  <si>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</si>
  <si>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</si>
  <si>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</si>
  <si>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</si>
  <si>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</si>
  <si>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</si>
  <si>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</si>
  <si>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</si>
  <si>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</si>
  <si>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</si>
  <si>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</si>
  <si>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</si>
  <si>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</si>
  <si>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</si>
  <si>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</si>
  <si>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</si>
  <si>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</si>
  <si>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</si>
  <si>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</si>
  <si>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</si>
  <si>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</si>
  <si>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</si>
  <si>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</si>
  <si>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</si>
  <si>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</si>
  <si>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</si>
  <si>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</si>
  <si>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</si>
  <si>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</si>
  <si>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</si>
  <si>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</si>
  <si>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</si>
  <si>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</si>
  <si>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</si>
  <si>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</si>
  <si>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</si>
  <si>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</si>
  <si>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</si>
  <si>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</si>
  <si>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</si>
  <si>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</si>
  <si>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</si>
  <si>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</si>
  <si>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</si>
  <si>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</si>
  <si>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</si>
  <si>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</si>
  <si>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</si>
  <si>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</si>
  <si>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</si>
  <si>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</si>
  <si>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</si>
  <si>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</si>
  <si>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</si>
  <si>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</si>
  <si>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</si>
  <si>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</si>
  <si>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</si>
  <si>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</si>
  <si>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</si>
  <si>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</si>
  <si>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</si>
  <si>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</si>
  <si>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</si>
  <si>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</si>
  <si>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</si>
  <si>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</si>
  <si>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</si>
  <si>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</si>
  <si>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</si>
  <si>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</si>
  <si>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</si>
  <si>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</si>
  <si>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</si>
  <si>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</si>
  <si>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</si>
  <si>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</si>
  <si>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</si>
  <si>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</si>
  <si>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</si>
  <si>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</si>
  <si>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</si>
  <si>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</si>
  <si>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</si>
  <si>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</si>
  <si>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</si>
  <si>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</si>
  <si>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</si>
  <si>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</si>
  <si>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</si>
  <si>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</si>
  <si>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</si>
  <si>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</si>
  <si>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</si>
  <si>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</si>
  <si>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</si>
  <si>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</si>
  <si>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</si>
  <si>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</si>
  <si>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</si>
  <si>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</si>
  <si>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</si>
  <si>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</si>
  <si>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</si>
  <si>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</si>
  <si>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</si>
  <si>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</si>
  <si>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</si>
  <si>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</si>
  <si>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</si>
  <si>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</si>
  <si>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</si>
  <si>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</si>
  <si>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</si>
  <si>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</si>
  <si>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</si>
  <si>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</si>
  <si>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</si>
  <si>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</si>
  <si>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</si>
  <si>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</si>
  <si>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</si>
  <si>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</si>
  <si>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</si>
  <si>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</si>
  <si>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</si>
  <si>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</si>
  <si>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</si>
  <si>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</si>
  <si>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</si>
  <si>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</si>
  <si>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</si>
  <si>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</si>
  <si>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</si>
  <si>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</si>
  <si>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</si>
  <si>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</si>
  <si>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</si>
  <si>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</si>
  <si>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</si>
  <si>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</si>
  <si>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</si>
  <si>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</si>
  <si>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</si>
  <si>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</si>
  <si>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</si>
  <si>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</si>
  <si>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</si>
  <si>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</si>
  <si>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</si>
  <si>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</si>
  <si>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</si>
  <si>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</si>
  <si>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</si>
  <si>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</si>
  <si>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</si>
  <si>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</si>
  <si>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</si>
  <si>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</si>
  <si>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</si>
  <si>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</si>
  <si>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</si>
  <si>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</si>
  <si>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</si>
  <si>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</si>
  <si>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</si>
  <si>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</si>
  <si>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</si>
  <si>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</si>
  <si>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</si>
  <si>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</si>
  <si>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</si>
  <si>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</si>
  <si>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</si>
  <si>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</si>
  <si>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</si>
  <si>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</si>
  <si>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</si>
  <si>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</si>
  <si>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</si>
  <si>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</si>
  <si>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</si>
  <si>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</si>
  <si>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</si>
  <si>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</si>
  <si>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</si>
  <si>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</si>
  <si>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</si>
  <si>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</si>
  <si>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</si>
  <si>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</si>
  <si>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</si>
  <si>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</si>
  <si>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</si>
  <si>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</si>
  <si>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</si>
  <si>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</si>
  <si>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</si>
  <si>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</si>
  <si>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</si>
  <si>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</si>
  <si>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</si>
  <si>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</si>
  <si>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</si>
  <si>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</si>
  <si>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</si>
  <si>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</si>
  <si>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</si>
  <si>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</si>
  <si>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</si>
  <si>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</si>
  <si>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</si>
  <si>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</si>
  <si>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</si>
  <si>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</si>
  <si>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</si>
  <si>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</si>
  <si>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</si>
  <si>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</si>
  <si>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</si>
  <si>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</si>
  <si>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</si>
  <si>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</si>
  <si>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</si>
  <si>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</si>
  <si>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</si>
  <si>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</si>
  <si>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</si>
  <si>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</si>
  <si>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</si>
  <si>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</si>
  <si>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</si>
  <si>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</si>
  <si>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</si>
  <si>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</si>
  <si>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</si>
  <si>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</si>
  <si>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</si>
  <si>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</si>
  <si>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</si>
  <si>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</si>
  <si>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</si>
  <si>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</si>
  <si>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</si>
  <si>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</si>
  <si>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</si>
  <si>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</si>
  <si>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</si>
  <si>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</si>
  <si>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</si>
  <si>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</si>
  <si>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</si>
  <si>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</si>
  <si>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</si>
  <si>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</si>
  <si>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</si>
  <si>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</si>
  <si>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</si>
  <si>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</si>
  <si>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</si>
  <si>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</si>
  <si>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</si>
  <si>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</si>
  <si>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</si>
  <si>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</si>
  <si>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</si>
  <si>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</si>
  <si>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</si>
  <si>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</si>
  <si>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</si>
  <si>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</si>
  <si>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</si>
  <si>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</si>
  <si>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</si>
  <si>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</si>
  <si>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</si>
  <si>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</si>
  <si>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</si>
  <si>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</si>
  <si>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</si>
  <si>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</si>
  <si>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</si>
  <si>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</si>
  <si>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</si>
  <si>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</si>
  <si>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</si>
  <si>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</si>
  <si>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</si>
  <si>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</si>
  <si>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</si>
  <si>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</si>
  <si>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</si>
  <si>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</si>
  <si>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</si>
  <si>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</si>
  <si>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</si>
  <si>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</si>
  <si>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</si>
  <si>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</si>
  <si>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</si>
  <si>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</si>
  <si>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</si>
  <si>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</si>
  <si>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</si>
  <si>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</si>
  <si>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</si>
  <si>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</si>
  <si>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</si>
  <si>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</si>
  <si>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</si>
  <si>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</si>
  <si>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</si>
  <si>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</si>
  <si>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</si>
  <si>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</si>
  <si>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</si>
  <si>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</si>
  <si>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</si>
  <si>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</si>
  <si>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</si>
  <si>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</si>
  <si>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</si>
  <si>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</si>
  <si>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</si>
  <si>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</si>
  <si>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</si>
  <si>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</si>
  <si>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</si>
  <si>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</si>
  <si>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</si>
  <si>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</si>
  <si>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</si>
  <si>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</si>
  <si>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</si>
  <si>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</si>
  <si>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</si>
  <si>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</si>
  <si>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</si>
  <si>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</si>
  <si>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</si>
  <si>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</si>
  <si>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</si>
  <si>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</si>
  <si>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</si>
  <si>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</si>
  <si>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</si>
  <si>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</si>
  <si>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</si>
  <si>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</si>
  <si>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</si>
  <si>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</si>
  <si>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</si>
  <si>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</si>
  <si>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</si>
  <si>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</si>
  <si>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</si>
  <si>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</si>
  <si>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</si>
  <si>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</si>
  <si>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</si>
  <si>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</si>
  <si>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</si>
  <si>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</si>
  <si>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</si>
  <si>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</si>
  <si>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</si>
  <si>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</si>
  <si>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</si>
  <si>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</si>
  <si>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</si>
  <si>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</si>
  <si>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</si>
  <si>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</si>
  <si>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</si>
  <si>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</si>
  <si>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</si>
  <si>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</si>
  <si>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</si>
  <si>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</si>
  <si>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</si>
  <si>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</si>
  <si>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</si>
  <si>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</si>
  <si>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</si>
  <si>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</si>
  <si>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</si>
  <si>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</si>
  <si>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</si>
  <si>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</si>
  <si>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</si>
  <si>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</si>
  <si>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</si>
  <si>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</si>
  <si>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</si>
  <si>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</si>
  <si>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</si>
  <si>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</si>
  <si>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</si>
  <si>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</si>
  <si>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</si>
  <si>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</si>
  <si>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</si>
  <si>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</si>
  <si>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</si>
  <si>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</si>
  <si>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</si>
  <si>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</si>
  <si>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</si>
  <si>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</si>
  <si>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</si>
  <si>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</si>
  <si>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</si>
  <si>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</si>
  <si>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</si>
  <si>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</si>
  <si>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</si>
  <si>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</si>
  <si>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</si>
  <si>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</si>
  <si>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</si>
  <si>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</si>
  <si>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</si>
  <si>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</si>
  <si>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</si>
  <si>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</si>
  <si>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</si>
  <si>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</si>
  <si>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</si>
  <si>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</si>
  <si>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</si>
  <si>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</si>
  <si>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</si>
  <si>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</si>
  <si>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</si>
  <si>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</si>
  <si>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</si>
  <si>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</si>
  <si>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</si>
  <si>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</si>
  <si>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</si>
  <si>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</si>
  <si>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</si>
  <si>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</si>
  <si>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</si>
  <si>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</si>
  <si>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</si>
  <si>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</si>
  <si>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</si>
  <si>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</si>
  <si>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</si>
  <si>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</si>
  <si>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</si>
  <si>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</si>
  <si>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</si>
  <si>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</si>
  <si>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</si>
  <si>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</si>
  <si>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</si>
  <si>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</si>
  <si>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</si>
  <si>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</si>
  <si>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</si>
  <si>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</si>
  <si>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</si>
  <si>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</si>
  <si>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</si>
  <si>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</si>
  <si>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</si>
  <si>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</si>
  <si>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</si>
  <si>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</si>
  <si>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</si>
  <si>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</si>
  <si>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</si>
  <si>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</si>
  <si>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</si>
  <si>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</si>
  <si>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</si>
  <si>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</si>
  <si>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</si>
  <si>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</si>
  <si>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</si>
  <si>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</si>
  <si>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</si>
  <si>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</si>
  <si>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</si>
  <si>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</si>
  <si>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</si>
  <si>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</si>
  <si>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</si>
  <si>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</si>
  <si>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</si>
  <si>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</si>
  <si>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</si>
  <si>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</si>
  <si>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</si>
  <si>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</si>
  <si>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</si>
  <si>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</si>
  <si>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</si>
  <si>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</si>
  <si>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</si>
  <si>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</si>
  <si>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</si>
  <si>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</si>
  <si>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</si>
  <si>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</si>
  <si>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</si>
  <si>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</si>
  <si>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</si>
  <si>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</si>
  <si>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</si>
  <si>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</si>
  <si>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</si>
  <si>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</si>
  <si>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</si>
  <si>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</si>
  <si>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</si>
  <si>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</si>
  <si>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</si>
  <si>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</si>
  <si>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</si>
  <si>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</si>
  <si>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</si>
  <si>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</si>
  <si>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</si>
  <si>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</si>
  <si>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</si>
  <si>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</si>
  <si>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</si>
  <si>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</si>
  <si>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</si>
  <si>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</si>
  <si>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</si>
  <si>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</si>
  <si>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</si>
  <si>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</si>
  <si>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</si>
  <si>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</si>
  <si>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</si>
  <si>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</si>
  <si>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</si>
  <si>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</si>
  <si>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</si>
  <si>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</si>
  <si>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</si>
  <si>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</si>
  <si>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</si>
  <si>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</si>
  <si>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</si>
  <si>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</si>
  <si>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</si>
  <si>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</si>
  <si>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</si>
  <si>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</si>
  <si>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</si>
  <si>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</si>
  <si>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</si>
  <si>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</si>
  <si>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</si>
  <si>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</si>
  <si>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</si>
  <si>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</si>
  <si>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</si>
  <si>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</si>
  <si>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</si>
  <si>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</si>
  <si>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</si>
  <si>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</si>
  <si>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</si>
  <si>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</si>
  <si>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</si>
  <si>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</si>
  <si>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</si>
  <si>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</si>
  <si>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</si>
  <si>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</si>
  <si>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</si>
  <si>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</si>
  <si>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</si>
  <si>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</si>
  <si>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</si>
  <si>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</si>
  <si>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</si>
  <si>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</si>
  <si>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</si>
  <si>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</si>
  <si>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</si>
  <si>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</si>
  <si>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</si>
  <si>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</si>
  <si>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</si>
  <si>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</si>
  <si>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</si>
  <si>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</si>
  <si>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</si>
  <si>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</si>
  <si>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</si>
  <si>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</si>
  <si>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</si>
  <si>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</si>
  <si>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</si>
  <si>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</si>
  <si>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</si>
  <si>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</si>
  <si>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</si>
  <si>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</si>
  <si>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</si>
  <si>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</si>
  <si>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</si>
  <si>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</si>
  <si>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</si>
  <si>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</si>
  <si>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</si>
  <si>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</si>
  <si>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</si>
  <si>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</si>
  <si>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</si>
  <si>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</si>
  <si>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</si>
  <si>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</si>
  <si>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</si>
  <si>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</si>
  <si>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</si>
  <si>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</si>
  <si>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</si>
  <si>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</si>
  <si>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</si>
  <si>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</si>
  <si>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</si>
  <si>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</si>
  <si>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</si>
  <si>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</si>
  <si>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</si>
  <si>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</si>
  <si>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</si>
  <si>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</si>
  <si>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</si>
  <si>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</si>
  <si>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</si>
  <si>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</si>
  <si>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</si>
  <si>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</si>
  <si>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</si>
  <si>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</si>
  <si>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</si>
  <si>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</si>
  <si>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</si>
  <si>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</si>
  <si>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</si>
  <si>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</si>
  <si>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</si>
  <si>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</si>
  <si>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</si>
  <si>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</si>
  <si>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</si>
  <si>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</si>
  <si>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</si>
  <si>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</si>
  <si>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</si>
  <si>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</si>
  <si>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</si>
  <si>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</si>
  <si>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</si>
  <si>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</si>
  <si>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</si>
  <si>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</si>
  <si>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</si>
  <si>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</si>
  <si>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</si>
  <si>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</si>
  <si>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</si>
  <si>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</si>
  <si>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</si>
  <si>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</si>
  <si>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</si>
  <si>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</si>
  <si>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</si>
  <si>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</si>
  <si>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</si>
  <si>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</si>
  <si>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</si>
  <si>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</si>
  <si>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</si>
  <si>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</si>
  <si>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</si>
  <si>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</si>
  <si>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</si>
  <si>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</si>
  <si>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</si>
  <si>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</si>
  <si>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</si>
  <si>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</si>
  <si>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</si>
  <si>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</si>
  <si>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</si>
  <si>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</si>
  <si>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</si>
  <si>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</si>
  <si>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</si>
  <si>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</si>
  <si>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</si>
  <si>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</si>
  <si>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</si>
  <si>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</si>
  <si>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</si>
  <si>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</si>
  <si>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</si>
  <si>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</si>
  <si>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</si>
  <si>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</si>
  <si>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</si>
  <si>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</si>
  <si>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</si>
  <si>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</si>
  <si>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</si>
  <si>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</si>
  <si>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</si>
  <si>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</si>
  <si>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</si>
  <si>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</si>
  <si>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</si>
  <si>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</si>
  <si>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</si>
  <si>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</si>
  <si>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</si>
  <si>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</si>
  <si>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</si>
  <si>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</si>
  <si>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</si>
  <si>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</si>
  <si>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</si>
  <si>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</si>
  <si>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</si>
  <si>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</si>
  <si>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</si>
  <si>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</si>
  <si>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</si>
  <si>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</si>
  <si>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</si>
  <si>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</si>
  <si>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</si>
  <si>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</si>
  <si>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</si>
  <si>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</si>
  <si>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</si>
  <si>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</si>
  <si>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</si>
  <si>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</si>
  <si>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</si>
  <si>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</si>
  <si>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</si>
  <si>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</si>
  <si>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</si>
  <si>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</si>
  <si>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</si>
  <si>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</si>
  <si>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</si>
  <si>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</si>
  <si>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</si>
  <si>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</si>
  <si>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</si>
  <si>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</si>
  <si>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</si>
  <si>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</si>
  <si>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</si>
  <si>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</si>
  <si>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</si>
  <si>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</si>
  <si>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</si>
  <si>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</si>
  <si>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</si>
  <si>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</si>
  <si>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</si>
  <si>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</si>
  <si>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</si>
  <si>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</si>
  <si>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</si>
  <si>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</si>
  <si>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</si>
  <si>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</si>
  <si>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</si>
  <si>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</si>
  <si>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</si>
  <si>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</si>
  <si>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</si>
  <si>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</si>
  <si>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</si>
  <si>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</si>
  <si>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</si>
  <si>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</si>
  <si>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</si>
  <si>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</si>
  <si>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</si>
  <si>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</si>
  <si>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</si>
  <si>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</si>
  <si>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</si>
  <si>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</si>
  <si>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</si>
  <si>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</si>
  <si>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</si>
  <si>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</si>
  <si>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</si>
  <si>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</si>
  <si>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</si>
  <si>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</si>
  <si>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</si>
  <si>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</si>
  <si>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</si>
  <si>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</si>
  <si>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</si>
  <si>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</si>
  <si>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</si>
  <si>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</si>
  <si>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</si>
  <si>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</si>
  <si>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</si>
  <si>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</si>
  <si>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</si>
  <si>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</si>
  <si>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</si>
  <si>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</si>
  <si>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</si>
  <si>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</si>
  <si>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</si>
  <si>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</si>
  <si>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</si>
  <si>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</si>
  <si>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</si>
  <si>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</si>
  <si>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</si>
  <si>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</si>
  <si>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</si>
  <si>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</si>
  <si>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</si>
  <si>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</si>
  <si>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</si>
  <si>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</si>
  <si>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</si>
  <si>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</si>
  <si>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</si>
  <si>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</si>
  <si>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</si>
  <si>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</si>
  <si>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</si>
  <si>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</si>
  <si>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</si>
  <si>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</si>
  <si>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</si>
  <si>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</si>
  <si>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</si>
  <si>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</si>
  <si>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</si>
  <si>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</si>
  <si>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</si>
  <si>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</si>
  <si>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</si>
  <si>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</si>
  <si>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</si>
  <si>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</si>
  <si>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</si>
  <si>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</si>
  <si>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</si>
  <si>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</si>
  <si>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</si>
  <si>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</si>
  <si>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</si>
  <si>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</si>
  <si>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</si>
  <si>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</si>
  <si>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</si>
  <si>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</si>
  <si>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</si>
  <si>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</si>
  <si>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</si>
  <si>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</si>
  <si>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</si>
  <si>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</si>
  <si>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</si>
  <si>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</si>
  <si>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</si>
  <si>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</si>
  <si>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</si>
  <si>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</si>
  <si>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</si>
  <si>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</si>
  <si>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</si>
  <si>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</si>
  <si>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</si>
  <si>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</si>
  <si>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</si>
  <si>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</si>
  <si>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</si>
  <si>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</si>
  <si>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</si>
  <si>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</si>
  <si>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</si>
  <si>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</si>
  <si>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</si>
  <si>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</si>
  <si>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</si>
  <si>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</si>
  <si>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</si>
  <si>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</si>
  <si>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</si>
  <si>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</si>
  <si>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</si>
  <si>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</si>
  <si>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</si>
  <si>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</si>
  <si>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</si>
  <si>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</si>
  <si>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</si>
  <si>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</si>
  <si>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</si>
  <si>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</si>
  <si>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</si>
  <si>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</si>
  <si>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</si>
  <si>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</si>
  <si>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</si>
  <si>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</si>
  <si>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</si>
  <si>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</si>
  <si>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</si>
  <si>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</si>
  <si>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</si>
  <si>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</si>
  <si>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</si>
  <si>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</si>
  <si>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</si>
  <si>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</si>
  <si>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</si>
  <si>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</si>
  <si>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</si>
  <si>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</si>
  <si>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</si>
  <si>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</si>
  <si>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</si>
  <si>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</si>
  <si>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</si>
  <si>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</si>
  <si>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</si>
  <si>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</si>
  <si>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</si>
  <si>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</si>
  <si>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</si>
  <si>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</si>
  <si>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</si>
  <si>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</si>
  <si>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</si>
  <si>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</si>
  <si>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</si>
  <si>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</si>
  <si>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</si>
  <si>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</si>
  <si>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</si>
  <si>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</si>
  <si>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</si>
  <si>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</si>
  <si>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</si>
  <si>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</si>
  <si>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</si>
  <si>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</si>
  <si>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</si>
  <si>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</si>
  <si>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</si>
  <si>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</si>
  <si>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</si>
  <si>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</si>
  <si>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</si>
  <si>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</si>
  <si>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</si>
  <si>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</si>
  <si>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</si>
  <si>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</si>
  <si>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</si>
  <si>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</si>
  <si>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</si>
  <si>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</si>
  <si>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</si>
  <si>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</si>
  <si>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</si>
  <si>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</si>
  <si>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</si>
  <si>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</si>
  <si>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</si>
  <si>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</si>
  <si>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</si>
  <si>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</si>
  <si>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</si>
  <si>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</si>
  <si>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</si>
  <si>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</si>
  <si>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</si>
  <si>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</si>
  <si>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</si>
  <si>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</si>
  <si>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</si>
  <si>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</si>
  <si>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</si>
  <si>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</si>
  <si>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</si>
  <si>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</si>
  <si>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</si>
  <si>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</si>
  <si>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</si>
  <si>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</si>
  <si>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</si>
  <si>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</si>
  <si>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</si>
  <si>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</si>
  <si>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</si>
  <si>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</si>
  <si>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</si>
  <si>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</si>
  <si>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</si>
  <si>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</si>
  <si>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</si>
  <si>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</si>
  <si>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</si>
  <si>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</si>
  <si>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</si>
  <si>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</si>
  <si>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</si>
  <si>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</si>
  <si>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</si>
  <si>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</si>
  <si>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</si>
  <si>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</si>
  <si>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</si>
  <si>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</si>
  <si>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</si>
  <si>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</si>
  <si>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</si>
  <si>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</si>
  <si>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</si>
  <si>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</si>
  <si>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</si>
  <si>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</si>
  <si>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</si>
  <si>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</si>
  <si>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</si>
  <si>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</si>
  <si>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</si>
  <si>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</si>
  <si>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</si>
  <si>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</si>
  <si>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</si>
  <si>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</si>
  <si>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</si>
  <si>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</si>
  <si>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</si>
  <si>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</si>
  <si>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</si>
  <si>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</si>
  <si>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</si>
  <si>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</si>
  <si>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</si>
  <si>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</si>
  <si>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</si>
  <si>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</si>
  <si>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</si>
  <si>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</si>
  <si>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</si>
  <si>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</si>
  <si>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</si>
  <si>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</si>
  <si>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</si>
  <si>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</si>
  <si>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</si>
  <si>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</si>
  <si>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</si>
  <si>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</si>
  <si>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</si>
  <si>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</si>
  <si>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</si>
  <si>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</si>
  <si>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</si>
  <si>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</si>
  <si>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</si>
  <si>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</si>
  <si>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</si>
  <si>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</si>
  <si>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</si>
  <si>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</si>
  <si>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</si>
  <si>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</si>
  <si>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</si>
  <si>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</si>
  <si>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</si>
  <si>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</si>
  <si>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</si>
  <si>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</si>
  <si>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</si>
  <si>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</si>
  <si>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</si>
  <si>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</si>
  <si>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</si>
  <si>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</si>
  <si>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</si>
  <si>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</si>
  <si>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</si>
  <si>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</si>
  <si>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</si>
  <si>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</si>
  <si>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</si>
  <si>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</si>
  <si>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</si>
  <si>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</si>
  <si>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</si>
  <si>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</si>
  <si>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</si>
  <si>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</si>
  <si>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</si>
  <si>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</si>
  <si>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</si>
  <si>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</si>
  <si>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</si>
  <si>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</si>
  <si>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</si>
  <si>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</si>
  <si>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</si>
  <si>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</si>
  <si>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</si>
  <si>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</si>
  <si>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</si>
  <si>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</si>
  <si>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</si>
  <si>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</si>
  <si>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</si>
  <si>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</si>
  <si>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</si>
  <si>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</si>
  <si>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</si>
  <si>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</si>
  <si>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</si>
  <si>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</si>
  <si>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</si>
  <si>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</si>
  <si>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</si>
  <si>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</si>
  <si>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</si>
  <si>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</si>
  <si>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</si>
  <si>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</si>
  <si>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</si>
  <si>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</si>
  <si>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</si>
  <si>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</si>
  <si>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</si>
  <si>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</si>
  <si>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</si>
  <si>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</si>
  <si>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</si>
  <si>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</si>
  <si>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</si>
  <si>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</si>
  <si>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</si>
  <si>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</si>
  <si>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</si>
  <si>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</si>
  <si>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</si>
  <si>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</si>
  <si>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</si>
  <si>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</si>
  <si>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</si>
  <si>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</si>
  <si>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</si>
  <si>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</si>
  <si>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</si>
  <si>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</si>
  <si>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</si>
  <si>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</si>
  <si>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</si>
  <si>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</si>
  <si>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</si>
  <si>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</si>
  <si>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</si>
  <si>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</si>
  <si>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</si>
  <si>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</si>
  <si>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</si>
  <si>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</si>
  <si>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</si>
  <si>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</si>
  <si>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</si>
  <si>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</si>
  <si>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</si>
  <si>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</si>
  <si>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</si>
  <si>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</si>
  <si>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</si>
  <si>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</si>
  <si>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</si>
  <si>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</si>
  <si>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</si>
  <si>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</si>
  <si>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</si>
  <si>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</si>
  <si>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</si>
  <si>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</si>
  <si>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</si>
  <si>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</si>
  <si>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</si>
  <si>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</si>
  <si>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</si>
  <si>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</si>
  <si>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</si>
  <si>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</si>
  <si>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</si>
  <si>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</si>
  <si>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</si>
  <si>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</si>
  <si>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</si>
  <si>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</si>
  <si>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</si>
  <si>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</si>
  <si>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</si>
  <si>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</si>
  <si>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</si>
  <si>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</si>
  <si>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</si>
  <si>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</si>
  <si>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</si>
  <si>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</si>
  <si>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</si>
  <si>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</si>
  <si>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</si>
  <si>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</si>
  <si>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</si>
  <si>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</si>
  <si>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</si>
  <si>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</si>
  <si>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</si>
  <si>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</si>
  <si>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</si>
  <si>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</si>
  <si>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</si>
  <si>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</si>
  <si>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</si>
  <si>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</si>
  <si>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</si>
  <si>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</si>
  <si>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</si>
  <si>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</si>
  <si>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</si>
  <si>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</si>
  <si>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</si>
  <si>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</si>
  <si>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</si>
  <si>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</si>
  <si>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</si>
  <si>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</si>
  <si>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</si>
  <si>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</si>
  <si>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</si>
  <si>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</si>
  <si>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</si>
  <si>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</si>
  <si>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</si>
  <si>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</si>
  <si>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</si>
  <si>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</si>
  <si>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</si>
  <si>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</si>
  <si>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</si>
  <si>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</si>
  <si>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</si>
  <si>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</si>
  <si>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</si>
  <si>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</si>
  <si>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</si>
  <si>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</si>
  <si>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</si>
  <si>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</si>
  <si>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</si>
  <si>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</si>
  <si>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</si>
  <si>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</si>
  <si>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</si>
  <si>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</si>
  <si>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</si>
  <si>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</si>
  <si>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</si>
  <si>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</si>
  <si>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</si>
  <si>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</si>
  <si>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</si>
  <si>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</si>
  <si>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</si>
  <si>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</si>
  <si>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</si>
  <si>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</si>
  <si>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</si>
  <si>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</si>
  <si>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</si>
  <si>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</si>
  <si>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</si>
  <si>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</si>
  <si>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</si>
  <si>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</si>
  <si>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</si>
  <si>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</si>
  <si>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</si>
  <si>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</si>
  <si>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</si>
  <si>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</si>
  <si>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</si>
  <si>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</si>
  <si>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</si>
  <si>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</si>
  <si>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</si>
  <si>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</si>
  <si>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</si>
  <si>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</si>
  <si>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</si>
  <si>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</si>
  <si>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</si>
  <si>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</si>
  <si>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</si>
  <si>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</si>
  <si>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</si>
  <si>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</si>
  <si>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</si>
  <si>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</si>
  <si>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</si>
  <si>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</si>
  <si>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</si>
  <si>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</si>
  <si>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</si>
  <si>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</si>
  <si>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</si>
  <si>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</si>
  <si>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</si>
  <si>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</si>
  <si>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</si>
  <si>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</si>
  <si>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</si>
  <si>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</si>
  <si>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</si>
  <si>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</si>
  <si>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</si>
  <si>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</si>
  <si>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</si>
  <si>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</si>
  <si>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</si>
  <si>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</si>
  <si>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</si>
  <si>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</si>
  <si>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</si>
  <si>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</si>
  <si>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</si>
  <si>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</si>
  <si>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</si>
  <si>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</si>
  <si>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</si>
  <si>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</si>
  <si>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</si>
  <si>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</si>
  <si>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</si>
  <si>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</si>
  <si>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</si>
  <si>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</si>
  <si>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</si>
  <si>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</si>
  <si>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</si>
  <si>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</si>
  <si>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</si>
  <si>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</si>
  <si>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</si>
  <si>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</si>
  <si>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</si>
  <si>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</si>
  <si>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</si>
  <si>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</si>
  <si>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</si>
  <si>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</si>
  <si>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</si>
  <si>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</si>
  <si>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</si>
  <si>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</si>
  <si>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</si>
  <si>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</si>
  <si>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</si>
  <si>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</si>
  <si>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</si>
  <si>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</si>
  <si>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</si>
  <si>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</si>
  <si>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</si>
  <si>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</si>
  <si>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</si>
  <si>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</si>
  <si>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</si>
  <si>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</si>
  <si>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</si>
  <si>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</si>
  <si>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</si>
  <si>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</si>
  <si>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</si>
  <si>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</si>
  <si>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</si>
  <si>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</si>
  <si>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</si>
  <si>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</si>
  <si>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</si>
  <si>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</si>
  <si>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</si>
  <si>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</si>
  <si>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</si>
  <si>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</si>
  <si>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</si>
  <si>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</si>
  <si>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</si>
  <si>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</si>
  <si>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</si>
  <si>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</si>
  <si>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</si>
  <si>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</si>
  <si>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</si>
  <si>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</si>
  <si>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</si>
  <si>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</si>
  <si>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</si>
  <si>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</si>
  <si>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</si>
  <si>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</si>
  <si>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</si>
  <si>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</si>
  <si>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</si>
  <si>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</si>
  <si>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</si>
  <si>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</si>
  <si>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</si>
  <si>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</si>
  <si>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</si>
  <si>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</si>
  <si>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</si>
  <si>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</si>
  <si>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</si>
  <si>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</si>
  <si>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</si>
  <si>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</si>
  <si>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</si>
  <si>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</si>
  <si>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</si>
  <si>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</si>
  <si>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</si>
  <si>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</si>
  <si>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</si>
  <si>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</si>
  <si>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</si>
  <si>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</si>
  <si>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</si>
  <si>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</si>
  <si>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</si>
  <si>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</si>
  <si>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</si>
  <si>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</si>
  <si>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</si>
  <si>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</si>
  <si>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</si>
  <si>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</si>
  <si>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</si>
  <si>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</si>
  <si>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</si>
  <si>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</si>
  <si>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</si>
  <si>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</si>
  <si>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</si>
  <si>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</si>
  <si>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</si>
  <si>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</si>
  <si>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</si>
  <si>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</si>
  <si>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</si>
  <si>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</si>
  <si>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</si>
  <si>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</si>
  <si>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</si>
  <si>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</si>
  <si>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</si>
  <si>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</si>
  <si>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</si>
  <si>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</si>
  <si>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</si>
  <si>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</si>
  <si>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</si>
  <si>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</si>
  <si>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</si>
  <si>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</si>
  <si>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</si>
  <si>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</si>
  <si>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</si>
  <si>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</si>
  <si>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</si>
  <si>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</si>
  <si>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</si>
  <si>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</si>
  <si>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</si>
  <si>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</si>
  <si>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</si>
  <si>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</si>
  <si>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</si>
  <si>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</si>
  <si>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</si>
  <si>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</si>
  <si>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</si>
  <si>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</si>
  <si>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</si>
  <si>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</si>
  <si>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</si>
  <si>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</si>
  <si>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</si>
  <si>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</si>
  <si>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</si>
  <si>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</si>
  <si>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</si>
  <si>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</si>
  <si>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</si>
  <si>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</si>
  <si>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</si>
  <si>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</si>
  <si>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</si>
  <si>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</si>
  <si>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</si>
  <si>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</si>
  <si>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</si>
  <si>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</si>
  <si>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</si>
  <si>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</si>
  <si>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</si>
  <si>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</si>
  <si>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</si>
  <si>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</si>
  <si>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</si>
  <si>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</si>
  <si>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</si>
  <si>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</si>
  <si>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</si>
  <si>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</si>
  <si>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</si>
  <si>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</si>
  <si>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</si>
  <si>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</si>
  <si>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</si>
  <si>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</si>
  <si>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</si>
  <si>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</si>
  <si>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</si>
  <si>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</si>
  <si>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</si>
  <si>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</si>
  <si>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</si>
  <si>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</si>
  <si>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</si>
  <si>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</si>
  <si>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</si>
  <si>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</si>
  <si>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</si>
  <si>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</si>
  <si>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</si>
  <si>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</si>
  <si>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</si>
  <si>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</si>
  <si>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</si>
  <si>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</si>
  <si>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</si>
  <si>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</si>
  <si>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</si>
  <si>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</si>
  <si>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</si>
  <si>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</si>
  <si>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</si>
  <si>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</si>
  <si>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</si>
  <si>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</si>
  <si>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</si>
  <si>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</si>
  <si>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</si>
  <si>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</si>
  <si>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</si>
  <si>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</si>
  <si>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</si>
  <si>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</si>
  <si>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</si>
  <si>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</si>
  <si>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</si>
  <si>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</si>
  <si>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</si>
  <si>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</si>
  <si>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</si>
  <si>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</si>
  <si>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</si>
  <si>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</si>
  <si>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</si>
  <si>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</si>
  <si>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</si>
  <si>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</si>
  <si>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</si>
  <si>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</si>
  <si>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</si>
  <si>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</si>
  <si>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</si>
  <si>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</si>
  <si>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</si>
  <si>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</si>
  <si>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</si>
  <si>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</si>
  <si>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</si>
  <si>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</si>
  <si>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</si>
  <si>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</si>
  <si>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</si>
  <si>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</si>
  <si>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</si>
  <si>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</si>
  <si>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</si>
  <si>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</si>
  <si>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</si>
  <si>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</si>
  <si>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</si>
  <si>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</si>
  <si>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</si>
  <si>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</si>
  <si>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</si>
  <si>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</si>
  <si>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</si>
  <si>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</si>
  <si>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</si>
  <si>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</si>
  <si>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</si>
  <si>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</si>
  <si>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</si>
  <si>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</si>
  <si>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</si>
  <si>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</si>
  <si>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</si>
  <si>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</si>
  <si>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</si>
  <si>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</si>
  <si>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</si>
  <si>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</si>
  <si>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</si>
  <si>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</si>
  <si>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</si>
  <si>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</si>
  <si>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</si>
  <si>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</si>
  <si>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</si>
  <si>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</si>
  <si>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</si>
  <si>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</si>
  <si>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</si>
  <si>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</si>
  <si>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</si>
  <si>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</si>
  <si>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</si>
  <si>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</si>
  <si>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</si>
  <si>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</si>
  <si>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</si>
  <si>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</si>
  <si>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</si>
  <si>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</si>
  <si>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</si>
  <si>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</si>
  <si>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</si>
  <si>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</si>
  <si>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</si>
  <si>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</si>
  <si>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</si>
  <si>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</si>
  <si>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</si>
  <si>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</si>
  <si>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</si>
  <si>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</si>
  <si>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</si>
  <si>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</si>
  <si>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</si>
  <si>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</si>
  <si>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</si>
  <si>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</si>
  <si>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</si>
  <si>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</si>
  <si>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</si>
  <si>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</si>
  <si>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</si>
  <si>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</si>
  <si>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</si>
  <si>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</si>
  <si>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</si>
  <si>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</si>
  <si>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</si>
  <si>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</si>
  <si>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</si>
  <si>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</si>
  <si>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</si>
  <si>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</si>
  <si>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</si>
  <si>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</si>
  <si>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</si>
  <si>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</si>
  <si>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</si>
  <si>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</si>
  <si>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</si>
  <si>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</si>
  <si>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</si>
  <si>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</si>
  <si>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</si>
  <si>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</si>
  <si>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</si>
  <si>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</si>
  <si>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</si>
  <si>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</si>
  <si>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</si>
  <si>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</si>
  <si>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</si>
  <si>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</si>
  <si>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</si>
  <si>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</si>
  <si>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</si>
  <si>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</si>
  <si>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</si>
  <si>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</si>
  <si>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</si>
  <si>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</si>
  <si>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</si>
  <si>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</si>
  <si>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</si>
  <si>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</si>
  <si>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</si>
  <si>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</si>
  <si>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</si>
  <si>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</si>
  <si>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</si>
  <si>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</si>
  <si>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</si>
  <si>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</si>
  <si>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</si>
  <si>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</si>
  <si>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</si>
  <si>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</si>
  <si>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</si>
  <si>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</si>
  <si>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</si>
  <si>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</si>
  <si>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</si>
  <si>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</si>
  <si>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</si>
  <si>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</si>
  <si>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</si>
  <si>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</si>
  <si>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</si>
  <si>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</si>
  <si>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</si>
  <si>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</si>
  <si>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</si>
  <si>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</si>
  <si>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</si>
  <si>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</si>
  <si>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</si>
  <si>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</si>
  <si>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</si>
  <si>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</si>
  <si>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</si>
  <si>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</si>
  <si>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</si>
  <si>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</si>
  <si>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</si>
  <si>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</si>
  <si>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</si>
  <si>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</si>
  <si>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</si>
  <si>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</si>
  <si>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</si>
  <si>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</si>
  <si>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</si>
  <si>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</si>
  <si>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</si>
  <si>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</si>
  <si>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</si>
  <si>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</si>
  <si>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</si>
  <si>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</si>
  <si>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</si>
  <si>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</si>
  <si>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</si>
  <si>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</si>
  <si>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</si>
  <si>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</si>
  <si>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</si>
  <si>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</si>
  <si>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</si>
  <si>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</si>
  <si>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</si>
  <si>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</si>
  <si>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</si>
  <si>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</si>
  <si>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</si>
  <si>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</si>
  <si>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</si>
  <si>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</si>
  <si>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</si>
  <si>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</si>
  <si>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</si>
  <si>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</si>
  <si>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</si>
  <si>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</si>
  <si>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</si>
  <si>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</si>
  <si>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</si>
  <si>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</si>
  <si>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</si>
  <si>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</si>
  <si>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</si>
  <si>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</si>
  <si>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</si>
  <si>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</si>
  <si>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</si>
  <si>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</si>
  <si>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</si>
  <si>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</si>
  <si>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</si>
  <si>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</si>
  <si>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</si>
  <si>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</si>
  <si>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</si>
  <si>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</si>
  <si>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</si>
  <si>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</si>
  <si>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</si>
  <si>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</si>
  <si>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</si>
  <si>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</si>
  <si>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</si>
  <si>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</si>
  <si>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</si>
  <si>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</si>
  <si>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</si>
  <si>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</si>
  <si>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</si>
  <si>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</si>
  <si>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</si>
  <si>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</si>
  <si>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</si>
  <si>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</si>
  <si>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</si>
  <si>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</si>
  <si>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</si>
  <si>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</si>
  <si>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</si>
  <si>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</si>
  <si>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</si>
  <si>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</si>
  <si>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</si>
  <si>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</si>
  <si>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</si>
  <si>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</si>
  <si>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</si>
  <si>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</si>
  <si>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</si>
  <si>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</si>
  <si>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</si>
  <si>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</si>
  <si>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</si>
  <si>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</si>
  <si>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</si>
  <si>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</si>
  <si>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</si>
  <si>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</si>
  <si>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</si>
  <si>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</si>
  <si>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</si>
  <si>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</si>
  <si>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</si>
  <si>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</si>
  <si>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</si>
  <si>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</si>
  <si>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</si>
  <si>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</si>
  <si>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</si>
  <si>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</si>
  <si>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</si>
  <si>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</si>
  <si>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</si>
  <si>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</si>
  <si>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</si>
  <si>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</si>
  <si>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</si>
  <si>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</si>
  <si>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</si>
  <si>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</si>
  <si>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</si>
  <si>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</si>
  <si>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</si>
  <si>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</si>
  <si>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</si>
  <si>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</si>
  <si>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</si>
  <si>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</si>
  <si>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</si>
  <si>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</si>
  <si>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</si>
  <si>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</si>
  <si>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</si>
  <si>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</si>
  <si>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</si>
  <si>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</si>
  <si>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</si>
  <si>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</si>
  <si>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</si>
  <si>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</si>
  <si>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</si>
  <si>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</si>
  <si>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</si>
  <si>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</si>
  <si>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</si>
  <si>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</si>
  <si>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</si>
  <si>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</si>
  <si>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</si>
  <si>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</si>
  <si>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</si>
  <si>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</si>
  <si>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</si>
  <si>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</si>
  <si>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</si>
  <si>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</si>
  <si>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</si>
  <si>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</si>
  <si>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</si>
  <si>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</si>
  <si>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</si>
  <si>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</si>
  <si>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</si>
  <si>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</si>
  <si>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</si>
  <si>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</si>
  <si>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</si>
  <si>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</si>
  <si>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</si>
  <si>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</si>
  <si>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</si>
  <si>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</si>
  <si>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</si>
  <si>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</si>
  <si>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</si>
  <si>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</si>
  <si>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</si>
  <si>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</si>
  <si>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</si>
  <si>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</si>
  <si>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</si>
  <si>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</si>
  <si>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</si>
  <si>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</si>
  <si>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</si>
  <si>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</si>
  <si>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</si>
  <si>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</si>
  <si>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</si>
  <si>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</si>
  <si>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</si>
  <si>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</si>
  <si>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</si>
  <si>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</si>
  <si>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</si>
  <si>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</si>
  <si>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</si>
  <si>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</si>
  <si>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</si>
  <si>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</si>
  <si>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</si>
  <si>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</si>
  <si>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</si>
  <si>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</si>
  <si>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</si>
  <si>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</si>
  <si>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</si>
  <si>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</si>
  <si>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</si>
  <si>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</si>
  <si>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</si>
  <si>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</si>
  <si>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</si>
  <si>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</si>
  <si>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</si>
  <si>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</si>
  <si>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</si>
  <si>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</si>
  <si>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</si>
  <si>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</si>
  <si>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</si>
  <si>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</si>
  <si>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</si>
  <si>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</si>
  <si>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</si>
  <si>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</si>
  <si>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</si>
  <si>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</si>
  <si>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</si>
  <si>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</si>
  <si>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</si>
  <si>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</si>
  <si>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</si>
  <si>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</si>
  <si>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</si>
  <si>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</si>
  <si>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</si>
  <si>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</si>
  <si>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</si>
  <si>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</si>
  <si>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</si>
  <si>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</si>
  <si>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</si>
  <si>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</si>
  <si>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</si>
  <si>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</si>
  <si>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</si>
  <si>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</si>
  <si>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</si>
  <si>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</si>
  <si>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</si>
  <si>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</si>
  <si>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</si>
  <si>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</si>
  <si>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</si>
  <si>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</si>
  <si>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</si>
  <si>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</si>
  <si>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</si>
  <si>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</si>
  <si>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</si>
  <si>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</si>
  <si>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</si>
  <si>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</si>
  <si>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</si>
  <si>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</si>
  <si>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</si>
  <si>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</si>
  <si>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</si>
  <si>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</si>
  <si>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</si>
  <si>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</si>
  <si>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</si>
  <si>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</si>
  <si>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</si>
  <si>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</si>
  <si>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</si>
  <si>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</si>
  <si>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</si>
  <si>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</si>
  <si>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</si>
  <si>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</si>
  <si>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</si>
  <si>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</si>
  <si>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</si>
  <si>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</si>
  <si>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</si>
  <si>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</si>
  <si>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</si>
  <si>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</si>
  <si>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</si>
  <si>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</si>
  <si>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</si>
  <si>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</si>
  <si>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</si>
  <si>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</si>
  <si>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</si>
  <si>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</si>
  <si>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</si>
  <si>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</si>
  <si>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</si>
  <si>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</si>
  <si>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</si>
  <si>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</si>
  <si>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</si>
  <si>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</si>
  <si>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</si>
  <si>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</si>
  <si>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</si>
  <si>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</si>
  <si>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</si>
  <si>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</si>
  <si>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</si>
  <si>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</si>
  <si>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</si>
  <si>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</si>
  <si>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</si>
  <si>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</si>
  <si>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</si>
  <si>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</si>
  <si>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</si>
  <si>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</si>
  <si>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</si>
  <si>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</si>
  <si>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</si>
  <si>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</si>
  <si>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</si>
  <si>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</si>
  <si>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</si>
  <si>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</si>
  <si>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</si>
  <si>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</si>
  <si>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</si>
  <si>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</si>
  <si>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</si>
  <si>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</si>
  <si>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</si>
  <si>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</si>
  <si>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</si>
  <si>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</si>
  <si>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</si>
  <si>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</si>
  <si>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</si>
  <si>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</si>
  <si>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</si>
  <si>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</si>
  <si>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</si>
  <si>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</si>
  <si>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</si>
  <si>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</si>
  <si>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</si>
  <si>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</si>
  <si>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</si>
  <si>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</si>
  <si>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</si>
  <si>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</si>
  <si>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</si>
  <si>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</si>
  <si>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</si>
  <si>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</si>
  <si>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</si>
  <si>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</si>
  <si>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</si>
  <si>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</si>
  <si>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</si>
  <si>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</si>
  <si>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</si>
  <si>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</si>
  <si>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</si>
  <si>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</si>
  <si>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</si>
  <si>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</si>
  <si>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</si>
  <si>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</si>
  <si>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</si>
  <si>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</si>
  <si>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</si>
  <si>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</si>
  <si>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</si>
  <si>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</si>
  <si>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</si>
  <si>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</si>
  <si>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</si>
  <si>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</si>
  <si>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</si>
  <si>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</si>
  <si>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</si>
  <si>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</si>
  <si>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</si>
  <si>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</si>
  <si>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</si>
  <si>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</si>
  <si>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</si>
  <si>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</si>
  <si>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</si>
  <si>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</si>
  <si>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</si>
  <si>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</si>
  <si>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</si>
  <si>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</si>
  <si>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</si>
  <si>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</si>
  <si>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</si>
  <si>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</si>
  <si>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</si>
  <si>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</si>
  <si>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</si>
  <si>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</si>
  <si>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</si>
  <si>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</si>
  <si>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</si>
  <si>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</si>
  <si>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</si>
  <si>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</si>
  <si>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</si>
  <si>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</si>
  <si>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</si>
  <si>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</si>
  <si>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</si>
  <si>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</si>
  <si>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</si>
  <si>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</si>
  <si>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</si>
  <si>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</si>
  <si>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</si>
  <si>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</si>
  <si>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</si>
  <si>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</si>
  <si>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</si>
  <si>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</si>
  <si>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</si>
  <si>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</si>
  <si>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</si>
  <si>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</si>
  <si>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</si>
  <si>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</si>
  <si>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</si>
  <si>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</si>
  <si>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</si>
  <si>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</si>
  <si>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</si>
  <si>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</si>
  <si>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</si>
  <si>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</si>
  <si>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</si>
  <si>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</si>
  <si>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</si>
  <si>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</si>
  <si>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</si>
  <si>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</si>
  <si>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</si>
  <si>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</si>
  <si>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</si>
  <si>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</si>
  <si>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</si>
  <si>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</si>
  <si>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</si>
  <si>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</si>
  <si>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</si>
  <si>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</si>
  <si>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</si>
  <si>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</si>
  <si>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</si>
  <si>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</si>
  <si>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</si>
  <si>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</si>
  <si>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</si>
  <si>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</si>
  <si>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</si>
  <si>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</si>
  <si>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</si>
  <si>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</si>
  <si>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</si>
  <si>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</si>
  <si>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</si>
  <si>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</si>
  <si>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</si>
  <si>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</si>
  <si>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</si>
  <si>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</si>
  <si>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</si>
  <si>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</si>
  <si>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</si>
  <si>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</si>
  <si>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</si>
  <si>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</si>
  <si>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</si>
  <si>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</si>
  <si>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</si>
  <si>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</si>
  <si>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</si>
  <si>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</si>
  <si>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</si>
  <si>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</si>
  <si>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</si>
  <si>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</si>
  <si>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</si>
  <si>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</si>
  <si>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</si>
  <si>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</si>
  <si>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</si>
  <si>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</si>
  <si>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</si>
  <si>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</si>
  <si>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</si>
  <si>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</si>
  <si>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</si>
  <si>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</si>
  <si>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</si>
  <si>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</si>
  <si>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</si>
  <si>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</si>
  <si>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</si>
  <si>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</si>
  <si>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</si>
  <si>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</si>
  <si>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</si>
  <si>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</si>
  <si>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</si>
  <si>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</si>
  <si>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</si>
  <si>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</si>
  <si>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</si>
  <si>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</si>
  <si>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</si>
  <si>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</si>
  <si>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</si>
  <si>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</si>
  <si>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</si>
  <si>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</si>
  <si>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</si>
  <si>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</si>
  <si>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</si>
  <si>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</si>
  <si>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</si>
  <si>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</si>
  <si>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</si>
  <si>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</si>
  <si>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</si>
  <si>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</si>
  <si>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</si>
  <si>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</si>
  <si>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</si>
  <si>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</si>
  <si>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</si>
  <si>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</si>
  <si>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</si>
  <si>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</si>
  <si>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</si>
  <si>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</si>
  <si>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</si>
  <si>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</si>
  <si>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</si>
  <si>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</si>
  <si>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</si>
  <si>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</si>
  <si>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</si>
  <si>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</si>
  <si>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</si>
  <si>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</si>
  <si>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</si>
  <si>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</si>
  <si>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</si>
  <si>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</si>
  <si>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</si>
  <si>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</si>
  <si>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</si>
  <si>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</si>
  <si>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</si>
  <si>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</si>
  <si>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</si>
  <si>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</si>
  <si>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</si>
  <si>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</si>
  <si>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</si>
  <si>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</si>
  <si>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</si>
  <si>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</si>
  <si>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</si>
  <si>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</si>
  <si>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</si>
  <si>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</si>
  <si>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</si>
  <si>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</si>
  <si>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</si>
  <si>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</si>
  <si>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</si>
  <si>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</si>
  <si>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</si>
  <si>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</si>
  <si>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</si>
  <si>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</si>
  <si>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</si>
  <si>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</si>
  <si>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</si>
  <si>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</si>
  <si>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</si>
  <si>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</si>
  <si>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</si>
  <si>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</si>
  <si>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</si>
  <si>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</si>
  <si>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</si>
  <si>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</si>
  <si>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</si>
  <si>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</si>
  <si>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</si>
  <si>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</si>
  <si>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</si>
  <si>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</si>
  <si>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</si>
  <si>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</si>
  <si>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</si>
  <si>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</si>
  <si>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</si>
  <si>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</si>
  <si>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</si>
  <si>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</si>
  <si>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</si>
  <si>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</si>
  <si>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</si>
  <si>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</si>
  <si>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</si>
  <si>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</si>
  <si>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</si>
  <si>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</si>
  <si>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</si>
  <si>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</si>
  <si>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</si>
  <si>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</si>
  <si>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</si>
  <si>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</si>
  <si>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</si>
  <si>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</si>
  <si>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</si>
  <si>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</si>
  <si>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</si>
  <si>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</si>
  <si>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</si>
  <si>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</si>
  <si>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</si>
  <si>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</si>
  <si>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</si>
  <si>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</si>
  <si>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</si>
  <si>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</si>
  <si>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</si>
  <si>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</si>
  <si>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</si>
  <si>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</si>
  <si>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</si>
  <si>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</si>
  <si>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</si>
  <si>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</si>
  <si>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</si>
  <si>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</si>
  <si>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</si>
  <si>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</si>
  <si>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</si>
  <si>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</si>
  <si>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</si>
  <si>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</si>
  <si>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</si>
  <si>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</si>
  <si>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</si>
  <si>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</si>
  <si>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</si>
  <si>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</si>
  <si>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</si>
  <si>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</si>
  <si>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</si>
  <si>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</si>
  <si>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</si>
  <si>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</si>
  <si>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</si>
  <si>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</si>
  <si>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</si>
  <si>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</si>
  <si>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</si>
  <si>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</si>
  <si>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</si>
  <si>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</si>
  <si>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</si>
  <si>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</si>
  <si>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</si>
  <si>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</si>
  <si>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</si>
  <si>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</si>
  <si>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</si>
  <si>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</si>
  <si>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</si>
  <si>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</si>
  <si>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</si>
  <si>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</si>
  <si>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</si>
  <si>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</si>
  <si>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</si>
  <si>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</si>
  <si>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</si>
  <si>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</si>
  <si>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</si>
  <si>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</si>
  <si>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</si>
  <si>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</si>
  <si>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</si>
  <si>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</si>
  <si>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</si>
  <si>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</si>
  <si>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</si>
  <si>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</si>
  <si>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</si>
  <si>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</si>
  <si>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</si>
  <si>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</si>
  <si>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</si>
  <si>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</si>
  <si>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</si>
  <si>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</si>
  <si>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</si>
  <si>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</si>
  <si>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</si>
  <si>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</si>
  <si>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</si>
  <si>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</si>
  <si>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</si>
  <si>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</si>
  <si>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</si>
  <si>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</si>
  <si>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</si>
  <si>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</si>
  <si>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</si>
  <si>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</si>
  <si>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</si>
  <si>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</si>
  <si>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</si>
  <si>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</si>
  <si>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</si>
  <si>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</si>
  <si>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</si>
  <si>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</si>
  <si>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</si>
  <si>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</si>
  <si>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</si>
  <si>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</si>
  <si>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</si>
  <si>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</si>
  <si>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</si>
  <si>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</si>
  <si>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</si>
  <si>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</si>
  <si>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</si>
  <si>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</si>
  <si>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</si>
  <si>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</si>
  <si>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</si>
  <si>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</si>
  <si>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</si>
  <si>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</si>
  <si>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</si>
  <si>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</si>
  <si>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</si>
  <si>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</si>
  <si>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</si>
  <si>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</si>
  <si>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</si>
  <si>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</si>
  <si>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</si>
  <si>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</si>
  <si>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</si>
  <si>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</si>
  <si>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</si>
  <si>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</si>
  <si>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</si>
  <si>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</si>
  <si>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</si>
  <si>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</si>
  <si>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</si>
  <si>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</si>
  <si>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</si>
  <si>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</si>
  <si>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</si>
  <si>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</si>
  <si>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</si>
  <si>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</si>
  <si>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</si>
  <si>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</si>
  <si>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</si>
  <si>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</si>
  <si>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</si>
  <si>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</si>
  <si>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</si>
  <si>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</si>
  <si>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</si>
  <si>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</si>
  <si>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</si>
  <si>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</si>
  <si>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</si>
  <si>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</si>
  <si>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</si>
  <si>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</si>
  <si>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</si>
  <si>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</si>
  <si>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</si>
  <si>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</si>
  <si>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</si>
  <si>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</si>
  <si>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</si>
  <si>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</si>
  <si>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</si>
  <si>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</si>
  <si>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</si>
  <si>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</si>
  <si>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</si>
  <si>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</si>
  <si>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</si>
  <si>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</si>
  <si>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</si>
  <si>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</si>
  <si>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</si>
  <si>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</si>
  <si>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</si>
  <si>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</si>
  <si>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</si>
  <si>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</si>
  <si>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</si>
  <si>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</si>
  <si>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</si>
  <si>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</si>
  <si>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</si>
  <si>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</si>
  <si>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</si>
  <si>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</si>
  <si>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</si>
  <si>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</si>
  <si>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</si>
  <si>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</si>
  <si>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</si>
  <si>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</si>
  <si>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</si>
  <si>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</si>
  <si>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</si>
  <si>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</si>
  <si>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</si>
  <si>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</si>
  <si>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</si>
  <si>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</si>
  <si>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</si>
  <si>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</si>
  <si>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</si>
  <si>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</si>
  <si>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</si>
  <si>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</si>
  <si>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</si>
  <si>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</si>
  <si>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</si>
  <si>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</si>
  <si>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</si>
  <si>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</si>
  <si>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</si>
  <si>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</si>
  <si>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</si>
  <si>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</si>
  <si>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</si>
  <si>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</si>
  <si>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</si>
  <si>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</si>
  <si>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</si>
  <si>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</si>
  <si>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</si>
  <si>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</si>
  <si>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</si>
  <si>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</si>
  <si>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</si>
  <si>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</si>
  <si>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</si>
  <si>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</si>
  <si>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</si>
  <si>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</si>
  <si>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</si>
  <si>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</si>
  <si>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</si>
  <si>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</si>
  <si>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</si>
  <si>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</si>
  <si>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</si>
  <si>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</si>
  <si>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</si>
  <si>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</si>
  <si>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</si>
  <si>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</si>
  <si>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</si>
  <si>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</si>
  <si>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</si>
  <si>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</si>
  <si>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</si>
  <si>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</si>
  <si>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</si>
  <si>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</si>
  <si>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</si>
  <si>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</si>
  <si>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</si>
  <si>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</si>
  <si>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</si>
  <si>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</si>
  <si>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</si>
  <si>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</si>
  <si>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</si>
  <si>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</si>
  <si>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</si>
  <si>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</si>
  <si>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</si>
  <si>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</si>
  <si>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</si>
  <si>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</si>
  <si>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</si>
  <si>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</si>
  <si>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</si>
  <si>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</si>
  <si>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</si>
  <si>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</si>
  <si>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</si>
  <si>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</si>
  <si>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</si>
  <si>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</si>
  <si>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</si>
  <si>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</si>
  <si>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</si>
  <si>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</si>
  <si>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</si>
  <si>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</si>
  <si>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</si>
  <si>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</si>
  <si>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</si>
  <si>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</si>
  <si>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</si>
  <si>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</si>
  <si>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</si>
  <si>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</si>
  <si>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</si>
  <si>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</si>
  <si>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</si>
  <si>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</si>
  <si>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</si>
  <si>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</si>
  <si>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</si>
  <si>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</si>
  <si>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</si>
  <si>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</si>
  <si>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</si>
  <si>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</si>
  <si>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</si>
  <si>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</si>
  <si>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</si>
  <si>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</si>
  <si>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</si>
  <si>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</si>
  <si>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</si>
  <si>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</si>
  <si>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</si>
  <si>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</si>
  <si>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</si>
  <si>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</si>
  <si>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</si>
  <si>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</si>
  <si>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</si>
  <si>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</si>
  <si>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</si>
  <si>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</si>
  <si>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</si>
  <si>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</si>
  <si>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</si>
  <si>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</si>
  <si>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</si>
  <si>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</si>
  <si>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</si>
  <si>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</si>
  <si>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</si>
  <si>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</si>
  <si>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</si>
  <si>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</si>
  <si>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</si>
  <si>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</si>
  <si>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</si>
  <si>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</si>
  <si>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</si>
  <si>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</si>
  <si>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</si>
  <si>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</si>
  <si>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</si>
  <si>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</si>
  <si>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</si>
  <si>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</si>
  <si>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</si>
  <si>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</si>
  <si>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</si>
  <si>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</si>
  <si>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</si>
  <si>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</si>
  <si>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</si>
  <si>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</si>
  <si>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</si>
  <si>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</si>
  <si>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</si>
  <si>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</si>
  <si>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</si>
  <si>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</si>
  <si>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</si>
  <si>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</si>
  <si>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</si>
  <si>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</si>
  <si>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</si>
  <si>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</si>
  <si>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</si>
  <si>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</si>
  <si>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</si>
  <si>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</si>
  <si>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</si>
  <si>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</si>
  <si>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</si>
  <si>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</si>
  <si>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</si>
  <si>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</si>
  <si>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</si>
  <si>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</si>
  <si>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</si>
  <si>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</si>
  <si>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</si>
  <si>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</si>
  <si>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</si>
  <si>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</si>
  <si>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</si>
  <si>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</si>
  <si>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</si>
  <si>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</si>
  <si>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</si>
  <si>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</si>
  <si>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</si>
  <si>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</si>
  <si>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</si>
  <si>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</si>
  <si>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</si>
  <si>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</si>
  <si>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</si>
  <si>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</si>
  <si>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</si>
  <si>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</si>
  <si>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</si>
  <si>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</si>
  <si>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</si>
  <si>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</si>
  <si>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</si>
  <si>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</si>
  <si>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</si>
  <si>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</si>
  <si>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</si>
  <si>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</si>
  <si>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</si>
  <si>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</si>
  <si>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</si>
  <si>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</si>
  <si>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</si>
  <si>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</si>
  <si>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</si>
  <si>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</si>
  <si>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</si>
  <si>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</si>
  <si>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</si>
  <si>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</si>
  <si>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</si>
  <si>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</si>
  <si>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</si>
  <si>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</si>
  <si>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</si>
  <si>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</si>
  <si>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</si>
  <si>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</si>
  <si>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</si>
  <si>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</si>
  <si>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</si>
  <si>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</si>
  <si>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</si>
  <si>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</si>
  <si>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</si>
  <si>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</si>
  <si>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</si>
  <si>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</si>
  <si>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</si>
  <si>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</si>
  <si>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</si>
  <si>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</si>
  <si>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</si>
  <si>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</si>
  <si>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</si>
  <si>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</si>
  <si>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</si>
  <si>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</si>
  <si>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</si>
  <si>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</si>
  <si>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</si>
  <si>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</si>
  <si>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</si>
  <si>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</si>
  <si>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</si>
  <si>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</si>
  <si>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</si>
  <si>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</si>
  <si>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</si>
  <si>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</si>
  <si>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</si>
  <si>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</si>
  <si>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</si>
  <si>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</si>
  <si>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</si>
  <si>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</si>
  <si>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</si>
  <si>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</si>
  <si>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</si>
  <si>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</si>
  <si>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</si>
  <si>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</si>
  <si>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</si>
  <si>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</si>
  <si>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</si>
  <si>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</si>
  <si>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</si>
  <si>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</si>
  <si>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</si>
  <si>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</si>
  <si>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</si>
  <si>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</si>
  <si>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</si>
  <si>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</si>
  <si>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</si>
  <si>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</si>
  <si>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</si>
  <si>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</si>
  <si>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</si>
  <si>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</si>
  <si>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</si>
  <si>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</si>
  <si>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</si>
  <si>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</si>
  <si>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</si>
  <si>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</si>
  <si>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</si>
  <si>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</si>
  <si>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</si>
  <si>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</si>
  <si>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</si>
  <si>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</si>
  <si>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</si>
  <si>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</si>
  <si>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</si>
  <si>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</si>
  <si>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</si>
  <si>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</si>
  <si>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</si>
  <si>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</si>
  <si>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</si>
  <si>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</si>
  <si>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</si>
  <si>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</si>
  <si>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</si>
  <si>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</si>
  <si>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</si>
  <si>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</si>
  <si>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</si>
  <si>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</si>
  <si>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</si>
  <si>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</si>
  <si>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</si>
  <si>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</si>
  <si>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</si>
  <si>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</si>
  <si>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</si>
  <si>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</si>
  <si>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</si>
  <si>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</si>
  <si>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</si>
  <si>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</si>
  <si>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</si>
  <si>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</si>
  <si>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</si>
  <si>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</si>
  <si>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</si>
  <si>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</si>
  <si>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</si>
  <si>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</si>
  <si>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</si>
  <si>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</si>
  <si>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</si>
  <si>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</si>
  <si>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</si>
  <si>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</si>
  <si>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</si>
  <si>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</si>
  <si>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</si>
  <si>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</si>
  <si>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</si>
  <si>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</si>
  <si>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</si>
  <si>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</si>
  <si>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</si>
  <si>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</si>
  <si>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</si>
  <si>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</si>
  <si>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</si>
  <si>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</si>
  <si>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</si>
  <si>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</si>
  <si>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</si>
  <si>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</si>
  <si>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</si>
  <si>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</si>
  <si>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</si>
  <si>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</si>
  <si>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</si>
  <si>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</si>
  <si>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</si>
  <si>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</si>
  <si>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</si>
  <si>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</si>
  <si>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</si>
  <si>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</si>
  <si>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</si>
  <si>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</si>
  <si>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</si>
  <si>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</si>
  <si>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</si>
  <si>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</si>
  <si>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</si>
  <si>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</si>
  <si>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</si>
  <si>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</si>
  <si>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</si>
  <si>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</si>
  <si>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</si>
  <si>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</si>
  <si>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</si>
  <si>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</si>
  <si>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</si>
  <si>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</si>
  <si>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</si>
  <si>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</si>
  <si>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</si>
  <si>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</si>
  <si>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</si>
  <si>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</si>
  <si>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</si>
  <si>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</si>
  <si>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</si>
  <si>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</si>
  <si>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</si>
  <si>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</si>
  <si>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</si>
  <si>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</si>
  <si>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</si>
  <si>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</si>
  <si>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</si>
  <si>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</si>
  <si>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</si>
  <si>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</si>
  <si>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</si>
  <si>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</si>
  <si>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</si>
  <si>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</si>
  <si>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</si>
  <si>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</si>
  <si>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</si>
  <si>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</si>
  <si>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</si>
  <si>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</si>
  <si>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</si>
  <si>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</si>
  <si>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</si>
  <si>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</si>
  <si>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</si>
  <si>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</si>
  <si>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</si>
  <si>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</si>
  <si>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</si>
  <si>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</si>
  <si>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</si>
  <si>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</si>
  <si>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</si>
  <si>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</si>
  <si>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</si>
  <si>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</si>
  <si>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</si>
  <si>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</si>
  <si>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</si>
  <si>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</si>
  <si>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</si>
  <si>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</si>
  <si>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</si>
  <si>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</si>
  <si>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</si>
  <si>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</si>
  <si>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</si>
  <si>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</si>
  <si>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</si>
  <si>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</si>
  <si>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</si>
  <si>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</si>
  <si>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</si>
  <si>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</si>
  <si>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</si>
  <si>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</si>
  <si>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</si>
  <si>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</si>
  <si>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</si>
  <si>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</si>
  <si>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</si>
  <si>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</si>
  <si>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</si>
  <si>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</si>
  <si>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</si>
  <si>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</si>
  <si>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</si>
  <si>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</si>
  <si>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</si>
  <si>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</si>
  <si>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</si>
  <si>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</si>
  <si>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</si>
  <si>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</si>
  <si>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</si>
  <si>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</si>
  <si>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</si>
  <si>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</si>
  <si>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</si>
  <si>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</si>
  <si>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</si>
  <si>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</si>
  <si>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</si>
  <si>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</si>
  <si>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</si>
  <si>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</si>
  <si>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</si>
  <si>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</si>
  <si>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</si>
  <si>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</si>
  <si>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</si>
  <si>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</si>
  <si>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</si>
  <si>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</si>
  <si>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</si>
  <si>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</si>
  <si>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</si>
  <si>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</si>
  <si>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</si>
  <si>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</si>
  <si>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</si>
  <si>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</si>
  <si>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</si>
  <si>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</si>
  <si>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</si>
  <si>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</si>
  <si>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</si>
  <si>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</si>
  <si>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</si>
  <si>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</si>
  <si>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</si>
  <si>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</si>
  <si>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</si>
  <si>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</si>
  <si>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</si>
  <si>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</si>
  <si>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</si>
  <si>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</si>
  <si>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</si>
  <si>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</si>
  <si>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</si>
  <si>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</si>
  <si>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</si>
  <si>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</si>
  <si>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</si>
  <si>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</si>
  <si>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</si>
  <si>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</si>
  <si>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</si>
  <si>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</si>
  <si>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</si>
  <si>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</si>
  <si>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</si>
  <si>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</si>
  <si>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</si>
  <si>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</si>
  <si>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</si>
  <si>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</si>
  <si>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</si>
  <si>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</si>
  <si>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</si>
  <si>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</si>
  <si>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</si>
  <si>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</si>
  <si>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</si>
  <si>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</si>
  <si>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</si>
  <si>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</si>
  <si>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</si>
  <si>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</si>
  <si>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</si>
  <si>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</si>
  <si>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</si>
  <si>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</si>
  <si>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</si>
  <si>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</si>
  <si>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</si>
  <si>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</si>
  <si>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</si>
  <si>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</si>
  <si>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</si>
  <si>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</si>
  <si>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</si>
  <si>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</si>
  <si>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</si>
  <si>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</si>
  <si>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</si>
  <si>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</si>
  <si>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</si>
  <si>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</si>
  <si>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</si>
  <si>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</si>
  <si>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</si>
  <si>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</si>
  <si>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</si>
  <si>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</si>
  <si>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</si>
  <si>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</si>
  <si>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</si>
  <si>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</si>
  <si>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</si>
  <si>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</si>
  <si>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</si>
  <si>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</si>
  <si>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</si>
  <si>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</si>
  <si>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</si>
  <si>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</si>
  <si>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</si>
  <si>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</si>
  <si>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</si>
  <si>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</si>
  <si>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</si>
  <si>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</si>
  <si>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</si>
  <si>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</si>
  <si>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</si>
  <si>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</si>
  <si>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</si>
  <si>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</si>
  <si>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</si>
  <si>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</si>
  <si>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</si>
  <si>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</si>
  <si>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</si>
  <si>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</si>
  <si>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</si>
  <si>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</si>
  <si>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</si>
  <si>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</si>
  <si>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</si>
  <si>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</si>
  <si>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</si>
  <si>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</si>
  <si>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</si>
  <si>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</si>
  <si>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</si>
  <si>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</si>
  <si>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</si>
  <si>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</si>
  <si>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</si>
  <si>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</si>
  <si>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</si>
  <si>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</si>
  <si>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</si>
  <si>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</si>
  <si>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</si>
  <si>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</si>
  <si>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</si>
  <si>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</si>
  <si>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</si>
  <si>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</si>
  <si>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</si>
  <si>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</si>
  <si>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</si>
  <si>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</si>
  <si>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</si>
  <si>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</si>
  <si>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</si>
  <si>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</si>
  <si>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</si>
  <si>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</si>
  <si>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</si>
  <si>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</si>
  <si>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</si>
  <si>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</si>
  <si>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</si>
  <si>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</si>
  <si>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</si>
  <si>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</si>
  <si>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</si>
  <si>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</si>
  <si>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</si>
  <si>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</si>
  <si>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</si>
  <si>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</si>
  <si>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</si>
  <si>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</si>
  <si>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</si>
  <si>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</si>
  <si>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</si>
  <si>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</si>
  <si>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</si>
  <si>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</si>
  <si>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</si>
  <si>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</si>
  <si>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</si>
  <si>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</si>
  <si>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</si>
  <si>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</si>
  <si>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</si>
  <si>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</si>
  <si>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</si>
  <si>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</si>
  <si>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</si>
  <si>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</si>
  <si>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</si>
  <si>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</si>
  <si>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</si>
  <si>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</si>
  <si>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</si>
  <si>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</si>
  <si>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</si>
  <si>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</si>
  <si>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</si>
  <si>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</si>
  <si>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</si>
  <si>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</si>
  <si>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</si>
  <si>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</si>
  <si>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</si>
  <si>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</si>
  <si>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</si>
  <si>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</si>
  <si>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</si>
  <si>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</si>
  <si>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</si>
  <si>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</si>
  <si>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</si>
  <si>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</si>
  <si>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</si>
  <si>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</si>
  <si>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</si>
  <si>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</si>
  <si>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</si>
  <si>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</si>
  <si>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</si>
  <si>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</si>
  <si>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</si>
  <si>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</si>
  <si>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</si>
  <si>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</si>
  <si>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</si>
  <si>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</si>
  <si>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</si>
  <si>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</si>
  <si>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</si>
  <si>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</si>
  <si>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</si>
  <si>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</si>
  <si>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</si>
  <si>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</si>
  <si>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</si>
  <si>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</si>
  <si>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</si>
  <si>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</si>
  <si>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</si>
  <si>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</si>
  <si>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</si>
  <si>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</si>
  <si>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</si>
  <si>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</si>
  <si>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</si>
  <si>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</si>
  <si>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</si>
  <si>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</si>
  <si>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</si>
  <si>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</si>
  <si>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</si>
  <si>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</si>
  <si>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</si>
  <si>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</si>
  <si>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</si>
  <si>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</si>
  <si>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</si>
  <si>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</si>
  <si>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</si>
  <si>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</si>
  <si>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</si>
  <si>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</si>
  <si>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</si>
  <si>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</si>
  <si>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</si>
  <si>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</si>
  <si>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</si>
  <si>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</si>
  <si>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</si>
  <si>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</si>
  <si>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</si>
  <si>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</si>
  <si>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</si>
  <si>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</si>
  <si>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</si>
  <si>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</si>
  <si>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</si>
  <si>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</si>
  <si>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</si>
  <si>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</si>
  <si>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</si>
  <si>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</si>
  <si>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</si>
  <si>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</si>
  <si>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</si>
  <si>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</si>
  <si>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</si>
  <si>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</si>
  <si>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</si>
  <si>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</si>
  <si>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</si>
  <si>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</si>
  <si>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</si>
  <si>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</si>
  <si>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</si>
  <si>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</si>
  <si>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</si>
  <si>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</si>
  <si>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</si>
  <si>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</si>
  <si>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</si>
  <si>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</si>
  <si>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</si>
  <si>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</si>
  <si>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</si>
  <si>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</si>
  <si>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</si>
  <si>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</si>
  <si>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</si>
  <si>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</si>
  <si>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</si>
  <si>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</si>
  <si>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</si>
  <si>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</si>
  <si>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</si>
  <si>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</si>
  <si>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</si>
  <si>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</si>
  <si>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</si>
  <si>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</si>
  <si>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</si>
  <si>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</si>
  <si>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</si>
  <si>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</si>
  <si>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</si>
  <si>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</si>
  <si>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</si>
  <si>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</si>
  <si>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</si>
  <si>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</si>
  <si>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</si>
  <si>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</si>
  <si>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</si>
  <si>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</si>
  <si>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</si>
  <si>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</si>
  <si>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</si>
  <si>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</si>
  <si>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</si>
  <si>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</si>
  <si>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</si>
  <si>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</si>
  <si>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</si>
  <si>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</si>
  <si>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</si>
  <si>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</si>
  <si>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</si>
  <si>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</si>
  <si>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</si>
  <si>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</si>
  <si>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</si>
  <si>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</si>
  <si>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</si>
  <si>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</si>
  <si>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</si>
  <si>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</si>
  <si>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</si>
  <si>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</si>
  <si>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</si>
  <si>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</si>
  <si>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</si>
  <si>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</si>
  <si>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</si>
  <si>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</si>
  <si>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</si>
  <si>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</si>
  <si>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</si>
  <si>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</si>
  <si>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</si>
  <si>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</si>
  <si>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</si>
  <si>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</si>
  <si>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</si>
  <si>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</si>
  <si>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</si>
  <si>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</si>
  <si>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</si>
  <si>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</si>
  <si>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</si>
  <si>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</si>
  <si>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</si>
  <si>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</si>
  <si>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</si>
  <si>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</si>
  <si>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</si>
  <si>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</si>
  <si>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</si>
  <si>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</si>
  <si>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</si>
  <si>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</si>
  <si>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</si>
  <si>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</si>
  <si>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</si>
  <si>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</si>
  <si>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</si>
  <si>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</si>
  <si>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</si>
  <si>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</si>
  <si>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</si>
  <si>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</si>
  <si>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</si>
  <si>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</si>
  <si>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</si>
  <si>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</si>
  <si>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</si>
  <si>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</si>
  <si>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</si>
  <si>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</si>
  <si>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</si>
  <si>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</si>
  <si>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</si>
  <si>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</si>
  <si>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</si>
  <si>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</si>
  <si>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</si>
  <si>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</si>
  <si>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</si>
  <si>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</si>
  <si>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</si>
  <si>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</si>
  <si>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</si>
  <si>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</si>
  <si>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</si>
  <si>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</si>
  <si>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</si>
  <si>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</si>
  <si>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</si>
  <si>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</si>
  <si>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</si>
  <si>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</si>
  <si>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</si>
  <si>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</si>
  <si>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</si>
  <si>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</si>
  <si>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</si>
  <si>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</si>
  <si>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</si>
  <si>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</si>
  <si>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</si>
  <si>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</si>
  <si>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</si>
  <si>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</si>
  <si>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</si>
  <si>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</si>
  <si>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</si>
  <si>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</si>
  <si>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</si>
  <si>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</si>
  <si>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</si>
  <si>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</si>
  <si>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</si>
  <si>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</si>
  <si>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</si>
  <si>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</si>
  <si>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</si>
  <si>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</si>
  <si>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</si>
  <si>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</si>
  <si>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</si>
  <si>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</si>
  <si>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</si>
  <si>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</si>
  <si>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</si>
  <si>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</si>
  <si>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</si>
  <si>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</si>
  <si>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</si>
  <si>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</si>
  <si>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</si>
  <si>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</si>
  <si>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</si>
  <si>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</si>
  <si>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</si>
  <si>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</si>
  <si>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</si>
  <si>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</si>
  <si>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</si>
  <si>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</si>
  <si>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</si>
  <si>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</si>
  <si>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</si>
  <si>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</si>
  <si>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</si>
  <si>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</si>
  <si>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</si>
  <si>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</si>
  <si>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</si>
  <si>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</si>
  <si>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</si>
  <si>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</si>
  <si>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</si>
  <si>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</si>
  <si>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</si>
  <si>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</si>
  <si>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</si>
  <si>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</si>
  <si>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</si>
  <si>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</si>
  <si>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</si>
  <si>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</si>
  <si>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</si>
  <si>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</si>
  <si>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</si>
  <si>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</si>
  <si>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</si>
  <si>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</si>
  <si>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</si>
  <si>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</si>
  <si>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</si>
  <si>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</si>
  <si>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</si>
  <si>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</si>
  <si>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</si>
  <si>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</si>
  <si>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</si>
  <si>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</si>
  <si>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</si>
  <si>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</si>
  <si>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</si>
  <si>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</si>
  <si>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</si>
  <si>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</si>
  <si>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</si>
  <si>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</si>
  <si>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</si>
  <si>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</si>
  <si>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</si>
  <si>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</si>
  <si>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</si>
  <si>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</si>
  <si>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</si>
  <si>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</si>
  <si>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</si>
  <si>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</si>
  <si>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</si>
  <si>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</si>
  <si>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</si>
  <si>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</si>
  <si>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</si>
  <si>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</si>
  <si>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</si>
  <si>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</si>
  <si>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</si>
  <si>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</si>
  <si>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</si>
  <si>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</si>
  <si>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</si>
  <si>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</si>
  <si>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</si>
  <si>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</si>
  <si>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</si>
  <si>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</si>
  <si>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</si>
  <si>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</si>
  <si>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</si>
  <si>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</si>
  <si>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</si>
  <si>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</si>
  <si>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</si>
  <si>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</si>
  <si>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</si>
  <si>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</si>
  <si>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</si>
  <si>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</si>
  <si>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</si>
  <si>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</si>
  <si>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</si>
  <si>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</si>
  <si>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</si>
  <si>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</si>
  <si>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</si>
  <si>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</si>
  <si>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</si>
  <si>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</si>
  <si>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</si>
  <si>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</si>
  <si>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</si>
  <si>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</si>
  <si>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</si>
  <si>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</si>
  <si>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</si>
  <si>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</si>
  <si>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</si>
  <si>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</si>
  <si>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</si>
  <si>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</si>
  <si>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</si>
  <si>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</si>
  <si>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</si>
  <si>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</si>
  <si>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</si>
  <si>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</si>
  <si>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</si>
  <si>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</si>
  <si>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</si>
  <si>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</si>
  <si>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</si>
  <si>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</si>
  <si>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</si>
  <si>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</si>
  <si>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</si>
  <si>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</si>
  <si>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</si>
  <si>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</si>
  <si>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</si>
  <si>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</si>
  <si>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</si>
  <si>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</si>
  <si>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</si>
  <si>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</si>
  <si>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</si>
  <si>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</si>
  <si>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</si>
  <si>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</si>
  <si>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</si>
  <si>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</si>
  <si>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</si>
  <si>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</si>
  <si>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</si>
  <si>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</si>
  <si>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</si>
  <si>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</si>
  <si>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</si>
  <si>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</si>
  <si>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</si>
  <si>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</si>
  <si>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</si>
  <si>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</si>
  <si>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</si>
  <si>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</si>
  <si>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</si>
  <si>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</si>
  <si>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</si>
  <si>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</si>
  <si>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</si>
  <si>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</si>
  <si>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</si>
  <si>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</si>
  <si>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</si>
  <si>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</si>
  <si>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</si>
  <si>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</si>
  <si>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</si>
  <si>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</si>
  <si>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</si>
  <si>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</si>
  <si>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</si>
  <si>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</si>
  <si>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</si>
  <si>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</si>
  <si>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</si>
  <si>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</si>
  <si>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</si>
  <si>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</si>
  <si>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</si>
  <si>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</si>
  <si>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</si>
  <si>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</si>
  <si>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</si>
  <si>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</si>
  <si>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</si>
  <si>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</si>
  <si>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</si>
  <si>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</si>
  <si>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</si>
  <si>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</si>
  <si>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</si>
  <si>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</si>
  <si>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</si>
  <si>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</si>
  <si>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</si>
  <si>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</si>
  <si>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</si>
  <si>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</si>
  <si>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</si>
  <si>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</si>
  <si>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</si>
  <si>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</si>
  <si>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</si>
  <si>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</si>
  <si>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</si>
  <si>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</si>
  <si>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</si>
  <si>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</si>
  <si>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</si>
  <si>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</si>
  <si>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</si>
  <si>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</si>
  <si>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</si>
  <si>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</si>
  <si>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</si>
  <si>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</si>
  <si>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</si>
  <si>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</si>
  <si>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</si>
  <si>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</si>
  <si>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</si>
  <si>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</si>
  <si>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</si>
  <si>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</si>
  <si>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</si>
  <si>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</si>
  <si>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</si>
  <si>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</si>
  <si>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</si>
  <si>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</si>
  <si>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</si>
  <si>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</si>
  <si>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</si>
  <si>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</si>
  <si>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</si>
  <si>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</si>
  <si>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</si>
  <si>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</si>
  <si>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</si>
  <si>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</si>
  <si>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</si>
  <si>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</si>
  <si>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</si>
  <si>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</si>
  <si>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</si>
  <si>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</si>
  <si>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</si>
  <si>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</si>
  <si>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</si>
  <si>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</si>
  <si>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</si>
  <si>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</si>
  <si>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</si>
  <si>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</si>
  <si>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</si>
  <si>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</si>
  <si>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</si>
  <si>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</si>
  <si>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</si>
  <si>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</si>
  <si>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</si>
  <si>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</si>
  <si>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</si>
  <si>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</si>
  <si>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</si>
  <si>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</si>
  <si>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</si>
  <si>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</si>
  <si>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</si>
  <si>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</si>
  <si>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</si>
  <si>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</si>
  <si>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</si>
  <si>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</si>
  <si>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</si>
  <si>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</si>
  <si>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</si>
  <si>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</si>
  <si>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</si>
  <si>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</si>
  <si>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</si>
  <si>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</si>
  <si>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</si>
  <si>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</si>
  <si>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</si>
  <si>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</si>
  <si>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</si>
  <si>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</si>
  <si>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</si>
  <si>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</si>
  <si>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</si>
  <si>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</si>
  <si>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</si>
  <si>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</si>
  <si>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</si>
  <si>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</si>
  <si>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</si>
  <si>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</si>
  <si>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</si>
  <si>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</si>
  <si>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</si>
  <si>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</si>
  <si>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</si>
  <si>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</si>
  <si>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</si>
  <si>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</si>
  <si>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</si>
  <si>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</si>
  <si>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</si>
  <si>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</si>
  <si>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</si>
  <si>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</si>
  <si>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</si>
  <si>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</si>
  <si>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</si>
  <si>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</si>
  <si>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</si>
  <si>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</si>
  <si>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</si>
  <si>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</si>
  <si>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</si>
  <si>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</si>
  <si>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</si>
  <si>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</si>
  <si>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</si>
  <si>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</si>
  <si>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</si>
  <si>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</si>
  <si>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</si>
  <si>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</si>
  <si>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</si>
  <si>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</si>
  <si>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</si>
  <si>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</si>
  <si>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</si>
  <si>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</si>
  <si>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</si>
  <si>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</si>
  <si>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</si>
  <si>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</si>
  <si>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</si>
  <si>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</si>
  <si>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</si>
  <si>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</si>
  <si>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</si>
  <si>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</si>
  <si>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</si>
  <si>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</si>
  <si>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</si>
  <si>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</si>
  <si>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</si>
  <si>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</si>
  <si>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</si>
  <si>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</si>
  <si>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</si>
  <si>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</si>
  <si>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</si>
  <si>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</si>
  <si>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</si>
  <si>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</si>
  <si>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</si>
  <si>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</si>
  <si>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</si>
  <si>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</si>
  <si>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</si>
  <si>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</si>
  <si>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</si>
  <si>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</si>
  <si>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</si>
  <si>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</si>
  <si>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</si>
  <si>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</si>
  <si>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</si>
  <si>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</si>
  <si>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</si>
  <si>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</si>
  <si>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</si>
  <si>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</si>
  <si>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</si>
  <si>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</si>
  <si>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</si>
  <si>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</si>
  <si>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</si>
  <si>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</si>
  <si>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</si>
  <si>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</si>
  <si>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</si>
  <si>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</si>
  <si>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</si>
  <si>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</si>
  <si>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</si>
  <si>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</si>
  <si>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</si>
  <si>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</si>
  <si>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</si>
  <si>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</si>
  <si>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</si>
  <si>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</si>
  <si>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</si>
  <si>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</si>
  <si>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</si>
  <si>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</si>
  <si>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</si>
  <si>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</si>
  <si>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</si>
  <si>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</si>
  <si>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</si>
  <si>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</si>
  <si>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</si>
  <si>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</si>
  <si>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</si>
  <si>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</si>
  <si>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</si>
  <si>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</si>
  <si>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</si>
  <si>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</si>
  <si>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</si>
  <si>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</si>
  <si>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</si>
  <si>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</si>
  <si>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</si>
  <si>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</si>
  <si>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</si>
  <si>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</si>
  <si>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</si>
  <si>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</si>
  <si>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</si>
  <si>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</si>
  <si>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</si>
  <si>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</si>
  <si>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</si>
  <si>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</si>
  <si>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</si>
  <si>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</si>
  <si>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</si>
  <si>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</si>
  <si>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</si>
  <si>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</si>
  <si>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</si>
  <si>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</si>
  <si>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</si>
  <si>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</si>
  <si>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</si>
  <si>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</si>
  <si>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</si>
  <si>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</si>
  <si>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</si>
  <si>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</si>
  <si>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</si>
  <si>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</si>
  <si>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</si>
  <si>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</si>
  <si>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</si>
  <si>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</si>
  <si>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</si>
  <si>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</si>
  <si>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</si>
  <si>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</si>
  <si>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</si>
  <si>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</si>
  <si>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</si>
  <si>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</si>
  <si>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</si>
  <si>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</si>
  <si>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</si>
  <si>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</si>
  <si>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</si>
  <si>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</si>
  <si>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</si>
  <si>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</si>
  <si>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</si>
  <si>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</si>
  <si>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</si>
  <si>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</si>
  <si>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</si>
  <si>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</si>
  <si>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</si>
  <si>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</si>
  <si>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</si>
  <si>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</si>
  <si>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</si>
  <si>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</si>
  <si>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</si>
  <si>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</si>
  <si>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</si>
  <si>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</si>
  <si>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</si>
  <si>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</si>
  <si>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</si>
  <si>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</si>
  <si>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</si>
  <si>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</si>
  <si>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</si>
  <si>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</si>
  <si>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</si>
  <si>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</si>
  <si>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</si>
  <si>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</si>
  <si>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</si>
  <si>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</si>
  <si>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</si>
  <si>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</si>
  <si>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</si>
  <si>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</si>
  <si>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</si>
  <si>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</si>
  <si>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</si>
  <si>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</si>
  <si>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</si>
  <si>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</si>
  <si>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</si>
  <si>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</si>
  <si>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</si>
  <si>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</si>
  <si>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</si>
  <si>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</si>
  <si>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</si>
  <si>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</si>
  <si>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</si>
  <si>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</si>
  <si>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</si>
  <si>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</si>
  <si>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</si>
  <si>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</si>
  <si>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</si>
  <si>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</si>
  <si>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</si>
  <si>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</si>
  <si>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</si>
  <si>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</si>
  <si>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</si>
  <si>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</si>
  <si>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</si>
  <si>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</si>
  <si>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</si>
  <si>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</si>
  <si>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</si>
  <si>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</si>
  <si>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</si>
  <si>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</si>
  <si>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</si>
  <si>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</si>
  <si>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</si>
  <si>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</si>
  <si>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</si>
  <si>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</si>
  <si>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</si>
  <si>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</si>
  <si>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</si>
  <si>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</si>
  <si>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</si>
  <si>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</si>
  <si>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</si>
  <si>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</si>
  <si>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</si>
  <si>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</si>
  <si>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</si>
  <si>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</si>
  <si>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</si>
  <si>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</si>
  <si>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</si>
  <si>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</si>
  <si>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</si>
  <si>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</si>
  <si>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</si>
  <si>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</si>
  <si>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</si>
  <si>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</si>
  <si>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</si>
  <si>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</si>
  <si>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</si>
  <si>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</si>
  <si>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</si>
  <si>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</si>
  <si>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</si>
  <si>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</si>
  <si>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</si>
  <si>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</si>
  <si>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</si>
  <si>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</si>
  <si>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</si>
  <si>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</si>
  <si>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</si>
  <si>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</si>
  <si>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</si>
  <si>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</si>
  <si>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</si>
  <si>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</si>
  <si>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</si>
  <si>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</si>
  <si>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</si>
  <si>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</si>
  <si>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</si>
  <si>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</si>
  <si>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</si>
  <si>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</si>
  <si>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</si>
  <si>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</si>
  <si>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</si>
  <si>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</si>
  <si>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</si>
  <si>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</si>
  <si>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</si>
  <si>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</si>
  <si>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</si>
  <si>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</si>
  <si>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</si>
  <si>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</si>
  <si>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</si>
  <si>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</si>
  <si>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</si>
  <si>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</si>
  <si>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</si>
  <si>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</si>
  <si>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</si>
  <si>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</si>
  <si>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</si>
  <si>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</si>
  <si>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</si>
  <si>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</si>
  <si>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</si>
  <si>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</si>
  <si>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</si>
  <si>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</si>
  <si>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</si>
  <si>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</si>
  <si>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</si>
  <si>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</si>
  <si>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</si>
  <si>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</si>
  <si>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</si>
  <si>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</si>
  <si>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</si>
  <si>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</si>
  <si>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</si>
  <si>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</si>
  <si>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</si>
  <si>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</si>
  <si>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</si>
  <si>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</si>
  <si>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</si>
  <si>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</si>
  <si>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</si>
  <si>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</si>
  <si>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</si>
  <si>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</si>
  <si>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</si>
  <si>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</si>
  <si>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</si>
  <si>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</si>
  <si>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</si>
  <si>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</si>
  <si>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</si>
  <si>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</si>
  <si>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</si>
  <si>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</si>
  <si>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</si>
  <si>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</si>
  <si>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</si>
  <si>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</si>
  <si>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</si>
  <si>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</si>
  <si>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</si>
  <si>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</si>
  <si>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</si>
  <si>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</si>
  <si>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</si>
  <si>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</si>
  <si>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</si>
  <si>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</si>
  <si>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</si>
  <si>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</si>
  <si>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</si>
  <si>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</si>
  <si>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</si>
  <si>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</si>
  <si>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</si>
  <si>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</si>
  <si>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</si>
  <si>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</si>
  <si>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</si>
  <si>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</si>
  <si>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</si>
  <si>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</si>
  <si>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</si>
  <si>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</si>
  <si>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</si>
  <si>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</si>
  <si>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</si>
  <si>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</si>
  <si>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</si>
  <si>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</si>
  <si>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</si>
  <si>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</si>
  <si>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</si>
  <si>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</si>
  <si>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</si>
  <si>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</si>
  <si>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</si>
  <si>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</si>
  <si>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</si>
  <si>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</si>
  <si>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</si>
  <si>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</si>
  <si>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</si>
  <si>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</si>
  <si>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</si>
  <si>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</si>
  <si>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</si>
  <si>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</si>
  <si>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</si>
  <si>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</si>
  <si>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</si>
  <si>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</si>
  <si>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</si>
  <si>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</si>
  <si>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</si>
  <si>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</si>
  <si>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</si>
  <si>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</si>
  <si>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</si>
  <si>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</si>
  <si>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</si>
  <si>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</si>
  <si>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</si>
  <si>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</si>
  <si>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</si>
  <si>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</si>
  <si>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</si>
  <si>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</si>
  <si>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</si>
  <si>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</si>
  <si>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</si>
  <si>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</si>
  <si>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</si>
  <si>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</si>
  <si>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</si>
  <si>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</si>
  <si>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</si>
  <si>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</si>
  <si>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</si>
  <si>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</si>
  <si>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</si>
  <si>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</si>
  <si>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</si>
  <si>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</si>
  <si>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</si>
  <si>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</si>
  <si>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</si>
  <si>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</si>
  <si>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</si>
  <si>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</si>
  <si>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</si>
  <si>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</si>
  <si>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</si>
  <si>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</si>
  <si>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</si>
  <si>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</si>
  <si>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</si>
  <si>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</si>
  <si>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</si>
  <si>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</si>
  <si>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</si>
  <si>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</si>
  <si>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</si>
  <si>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</si>
  <si>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</si>
  <si>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</si>
  <si>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</si>
  <si>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</si>
  <si>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</si>
  <si>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</si>
  <si>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</si>
  <si>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</si>
  <si>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</si>
  <si>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</si>
  <si>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</si>
  <si>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</si>
  <si>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</si>
  <si>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</si>
  <si>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</si>
  <si>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</si>
  <si>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</si>
  <si>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</si>
  <si>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</si>
  <si>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</si>
  <si>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</si>
  <si>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</si>
  <si>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</si>
  <si>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</si>
  <si>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</si>
  <si>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</si>
  <si>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</si>
  <si>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</si>
  <si>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</si>
  <si>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</si>
  <si>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</si>
  <si>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</si>
  <si>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</si>
  <si>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</si>
  <si>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</si>
  <si>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</si>
  <si>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</si>
  <si>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</si>
  <si>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</si>
  <si>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</si>
  <si>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</si>
  <si>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</si>
  <si>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</si>
  <si>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</si>
  <si>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</si>
  <si>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</si>
  <si>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</si>
  <si>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</si>
  <si>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</si>
  <si>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</si>
  <si>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</si>
  <si>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</si>
  <si>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</si>
  <si>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</si>
  <si>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</si>
  <si>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</si>
  <si>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</si>
  <si>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</si>
  <si>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</si>
  <si>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</si>
  <si>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</si>
  <si>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</si>
  <si>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</si>
  <si>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</si>
  <si>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</si>
  <si>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</si>
  <si>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</si>
  <si>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</si>
  <si>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</si>
  <si>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</si>
  <si>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</si>
  <si>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</si>
  <si>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</si>
  <si>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</si>
  <si>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</si>
  <si>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</si>
  <si>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</si>
  <si>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</si>
  <si>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</si>
  <si>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</si>
  <si>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</si>
  <si>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</si>
  <si>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</si>
  <si>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</si>
  <si>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</si>
  <si>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</si>
  <si>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</si>
  <si>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</si>
  <si>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</si>
  <si>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</si>
  <si>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</si>
  <si>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</si>
  <si>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</si>
  <si>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</si>
  <si>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</si>
  <si>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</si>
  <si>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</si>
  <si>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</si>
  <si>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</si>
  <si>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</si>
  <si>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</si>
  <si>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</si>
  <si>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</si>
  <si>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</si>
  <si>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</si>
  <si>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</si>
  <si>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</si>
  <si>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</si>
  <si>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</si>
  <si>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</si>
  <si>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</si>
  <si>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</si>
  <si>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</si>
  <si>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</si>
  <si>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</si>
  <si>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</si>
  <si>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</si>
  <si>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</si>
  <si>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</si>
  <si>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</si>
  <si>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</si>
  <si>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</si>
  <si>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</si>
  <si>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</si>
  <si>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</si>
  <si>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</si>
  <si>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</si>
  <si>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</si>
  <si>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</si>
  <si>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</si>
  <si>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</si>
  <si>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</si>
  <si>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</si>
  <si>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</si>
  <si>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</si>
  <si>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</si>
  <si>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</si>
  <si>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</si>
  <si>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</si>
  <si>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</si>
  <si>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</si>
  <si>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</si>
  <si>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</si>
  <si>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</si>
  <si>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</si>
  <si>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</si>
  <si>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</si>
  <si>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</si>
  <si>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</si>
  <si>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</si>
  <si>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</si>
  <si>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</si>
  <si>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</si>
  <si>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</si>
  <si>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</si>
  <si>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</si>
  <si>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</si>
  <si>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</si>
  <si>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</si>
  <si>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</si>
  <si>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</si>
  <si>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</si>
  <si>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</si>
  <si>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</si>
  <si>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</si>
  <si>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</si>
  <si>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</si>
  <si>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</si>
  <si>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</si>
  <si>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</si>
  <si>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</si>
  <si>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</si>
  <si>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</si>
  <si>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</si>
  <si>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</si>
  <si>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</si>
  <si>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</si>
  <si>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</si>
  <si>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</si>
  <si>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</si>
  <si>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</si>
  <si>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</si>
  <si>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</si>
  <si>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</si>
  <si>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</si>
  <si>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</si>
  <si>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</si>
  <si>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</si>
  <si>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</si>
  <si>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</si>
  <si>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</si>
  <si>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</si>
  <si>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</si>
  <si>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</si>
  <si>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</si>
  <si>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</si>
  <si>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</si>
  <si>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</si>
  <si>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</si>
  <si>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</si>
  <si>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</si>
  <si>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</si>
  <si>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</si>
  <si>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</si>
  <si>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</si>
  <si>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</si>
  <si>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</si>
  <si>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</si>
  <si>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</si>
  <si>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</si>
  <si>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</si>
  <si>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</si>
  <si>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</si>
  <si>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</si>
  <si>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</si>
  <si>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</si>
  <si>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</si>
  <si>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</si>
  <si>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</si>
  <si>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</si>
  <si>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</si>
  <si>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</si>
  <si>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</si>
  <si>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</si>
  <si>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</si>
  <si>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</si>
  <si>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</si>
  <si>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</si>
  <si>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</si>
  <si>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</si>
  <si>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</si>
  <si>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</si>
  <si>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</si>
  <si>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</si>
  <si>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</si>
  <si>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</si>
  <si>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</si>
  <si>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</si>
  <si>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</si>
  <si>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</si>
  <si>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</si>
  <si>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</si>
  <si>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</si>
  <si>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</si>
  <si>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</si>
  <si>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</si>
  <si>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</si>
  <si>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</si>
  <si>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</si>
  <si>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</si>
  <si>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</si>
  <si>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</si>
  <si>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</si>
  <si>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</si>
  <si>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</si>
  <si>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</si>
  <si>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</si>
  <si>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</si>
  <si>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</si>
  <si>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</si>
  <si>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</si>
  <si>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</si>
  <si>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</si>
  <si>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</si>
  <si>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</si>
  <si>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</si>
  <si>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</si>
  <si>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</si>
  <si>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</si>
  <si>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</si>
  <si>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</si>
  <si>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</si>
  <si>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</si>
  <si>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</si>
  <si>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</si>
  <si>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</si>
  <si>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</si>
  <si>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</si>
  <si>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</si>
  <si>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</si>
  <si>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</si>
  <si>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</si>
  <si>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</si>
  <si>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</si>
  <si>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</si>
  <si>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</si>
  <si>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</si>
  <si>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</si>
  <si>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</si>
  <si>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</si>
  <si>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</si>
  <si>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</si>
  <si>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</si>
  <si>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</si>
  <si>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</si>
  <si>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</si>
  <si>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</si>
  <si>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</si>
  <si>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</si>
  <si>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</si>
  <si>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</si>
  <si>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</si>
  <si>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</si>
  <si>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</si>
  <si>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</si>
  <si>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</si>
  <si>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</si>
  <si>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</si>
  <si>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</si>
  <si>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</si>
  <si>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</si>
  <si>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</si>
  <si>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</si>
  <si>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</si>
  <si>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</si>
  <si>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</si>
  <si>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</si>
  <si>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</si>
  <si>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</si>
  <si>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</si>
  <si>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</si>
  <si>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</si>
  <si>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</si>
  <si>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</si>
  <si>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</si>
  <si>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</si>
  <si>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</si>
  <si>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</si>
  <si>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</si>
  <si>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</si>
  <si>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</si>
  <si>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</si>
  <si>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</si>
  <si>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</si>
  <si>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</si>
  <si>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</si>
  <si>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</si>
  <si>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</si>
  <si>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</si>
  <si>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</si>
  <si>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</si>
  <si>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</si>
  <si>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</si>
  <si>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</si>
  <si>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</si>
  <si>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</si>
  <si>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</si>
  <si>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</si>
  <si>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</si>
  <si>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</si>
  <si>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</si>
  <si>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</si>
  <si>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</si>
  <si>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</si>
  <si>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</si>
  <si>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</si>
  <si>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</si>
  <si>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</si>
  <si>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</si>
  <si>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</si>
  <si>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</si>
  <si>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</si>
  <si>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</si>
  <si>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</si>
  <si>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</si>
  <si>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</si>
  <si>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</si>
  <si>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</si>
  <si>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</si>
  <si>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</si>
  <si>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</si>
  <si>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</si>
  <si>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</si>
  <si>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</si>
  <si>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</si>
  <si>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</si>
  <si>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</si>
  <si>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</si>
  <si>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</si>
  <si>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</si>
  <si>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</si>
  <si>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</si>
  <si>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</si>
  <si>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</si>
  <si>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</si>
  <si>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</si>
  <si>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</si>
  <si>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</si>
  <si>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</si>
  <si>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</si>
  <si>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</si>
  <si>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</si>
  <si>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</si>
  <si>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</si>
  <si>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</si>
  <si>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</si>
  <si>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</si>
  <si>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</si>
  <si>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</si>
  <si>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</si>
  <si>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</si>
  <si>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</si>
  <si>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</si>
  <si>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</si>
  <si>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</si>
  <si>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</si>
  <si>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</si>
  <si>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</si>
  <si>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</si>
  <si>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</si>
  <si>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</si>
  <si>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</si>
  <si>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</si>
  <si>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</si>
  <si>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</si>
  <si>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</si>
  <si>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</si>
  <si>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</si>
  <si>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</si>
  <si>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</si>
  <si>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</si>
  <si>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</si>
  <si>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</si>
  <si>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</si>
  <si>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</si>
  <si>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</si>
  <si>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</si>
  <si>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</si>
  <si>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</si>
  <si>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</si>
  <si>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</si>
  <si>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</si>
  <si>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</si>
  <si>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</si>
  <si>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</si>
  <si>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</si>
  <si>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</si>
  <si>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</si>
  <si>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</si>
  <si>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</si>
  <si>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</si>
  <si>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</si>
  <si>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</si>
  <si>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</si>
  <si>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</si>
  <si>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</si>
  <si>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</si>
  <si>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</si>
  <si>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</si>
  <si>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</si>
  <si>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</si>
  <si>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</si>
  <si>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</si>
  <si>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</si>
  <si>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</si>
  <si>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</si>
  <si>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</si>
  <si>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</si>
  <si>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</si>
  <si>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</si>
  <si>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</si>
  <si>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</si>
  <si>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</si>
  <si>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</si>
  <si>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</si>
  <si>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</si>
  <si>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</si>
  <si>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</si>
  <si>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</si>
  <si>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</si>
  <si>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</si>
  <si>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</si>
  <si>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</si>
  <si>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</si>
  <si>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</si>
  <si>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</si>
  <si>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</si>
  <si>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</si>
  <si>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</si>
  <si>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</si>
  <si>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</si>
  <si>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</si>
  <si>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</si>
  <si>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</si>
  <si>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</si>
  <si>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</si>
  <si>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</si>
  <si>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</si>
  <si>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</si>
  <si>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</si>
  <si>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</si>
  <si>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</si>
  <si>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</si>
  <si>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</si>
  <si>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</si>
  <si>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</si>
  <si>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</si>
  <si>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</si>
  <si>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</si>
  <si>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</si>
  <si>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</si>
  <si>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</si>
  <si>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</si>
  <si>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</si>
  <si>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</si>
  <si>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</si>
  <si>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</si>
  <si>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</si>
  <si>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</si>
  <si>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</si>
  <si>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</si>
  <si>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</si>
  <si>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</si>
  <si>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</si>
  <si>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</si>
  <si>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</si>
  <si>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</si>
  <si>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</si>
  <si>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</si>
  <si>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</si>
  <si>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</si>
  <si>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</si>
  <si>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</si>
  <si>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</si>
  <si>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</si>
  <si>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</si>
  <si>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</si>
  <si>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</si>
  <si>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</si>
  <si>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</si>
  <si>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</si>
  <si>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</si>
  <si>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</si>
  <si>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</si>
  <si>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</si>
  <si>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</si>
  <si>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</si>
  <si>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</si>
  <si>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</si>
  <si>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</si>
  <si>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</si>
  <si>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</si>
  <si>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</si>
  <si>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</si>
  <si>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</si>
  <si>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</si>
  <si>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</si>
  <si>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</si>
  <si>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</si>
  <si>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</si>
  <si>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</si>
  <si>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</si>
  <si>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</si>
  <si>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</si>
  <si>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</si>
  <si>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</si>
  <si>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</si>
  <si>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</si>
  <si>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</si>
  <si>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</si>
  <si>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</si>
  <si>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</si>
  <si>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</si>
  <si>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</si>
  <si>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</si>
  <si>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</si>
  <si>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</si>
  <si>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</si>
  <si>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</si>
  <si>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</si>
  <si>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</si>
  <si>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</si>
  <si>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</si>
  <si>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</si>
  <si>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</si>
  <si>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</si>
  <si>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</si>
  <si>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</si>
  <si>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</si>
  <si>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</si>
  <si>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</si>
  <si>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</si>
  <si>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</si>
  <si>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</si>
  <si>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</si>
  <si>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</si>
  <si>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</si>
  <si>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</si>
  <si>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</si>
  <si>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</si>
  <si>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</si>
  <si>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</si>
  <si>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</si>
  <si>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</si>
  <si>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</si>
  <si>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</si>
  <si>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</si>
  <si>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</si>
  <si>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</si>
  <si>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</si>
  <si>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</si>
  <si>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</si>
  <si>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</si>
  <si>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</si>
  <si>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</si>
  <si>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</si>
  <si>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</si>
  <si>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</si>
  <si>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</si>
  <si>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</si>
  <si>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</si>
  <si>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</si>
  <si>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</si>
  <si>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</si>
  <si>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</si>
  <si>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</si>
  <si>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</si>
  <si>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</si>
  <si>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</si>
  <si>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</si>
  <si>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</si>
  <si>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</si>
  <si>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</si>
  <si>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</si>
  <si>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</si>
  <si>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</si>
  <si>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</si>
  <si>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</si>
  <si>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</si>
  <si>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</si>
  <si>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</si>
  <si>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</si>
  <si>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</si>
  <si>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</si>
  <si>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</si>
  <si>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</si>
  <si>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</si>
  <si>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</si>
  <si>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</si>
  <si>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</si>
  <si>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</si>
  <si>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</si>
  <si>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</si>
  <si>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</si>
  <si>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</si>
  <si>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</si>
  <si>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</si>
  <si>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</si>
  <si>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</si>
  <si>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</si>
  <si>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</si>
  <si>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</si>
  <si>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</si>
  <si>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</si>
  <si>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</si>
  <si>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</si>
  <si>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</si>
  <si>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</si>
  <si>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</si>
  <si>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</si>
  <si>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</si>
  <si>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</si>
  <si>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</si>
  <si>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</si>
  <si>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</si>
  <si>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</si>
  <si>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</si>
  <si>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</si>
  <si>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</si>
  <si>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</si>
  <si>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</si>
  <si>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</si>
  <si>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</si>
  <si>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</si>
  <si>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</si>
  <si>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</si>
  <si>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</si>
  <si>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</si>
  <si>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</si>
  <si>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</si>
  <si>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</si>
  <si>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</si>
  <si>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</si>
  <si>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</si>
  <si>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</si>
  <si>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</si>
  <si>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</si>
  <si>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</si>
  <si>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</si>
  <si>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</si>
  <si>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</si>
  <si>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</si>
  <si>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</si>
  <si>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</si>
  <si>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</si>
  <si>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</si>
  <si>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</si>
  <si>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</si>
  <si>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</si>
  <si>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</si>
  <si>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</si>
  <si>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</si>
  <si>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</si>
  <si>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</si>
  <si>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</si>
  <si>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</si>
  <si>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</si>
  <si>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</si>
  <si>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</si>
  <si>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</si>
  <si>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</si>
  <si>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</si>
  <si>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</si>
  <si>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</si>
  <si>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</si>
  <si>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</si>
  <si>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</si>
  <si>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</si>
  <si>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</si>
  <si>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</si>
  <si>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</si>
  <si>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</si>
  <si>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</si>
  <si>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</si>
  <si>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</si>
  <si>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</si>
  <si>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</si>
  <si>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</si>
  <si>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</si>
  <si>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</si>
  <si>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</si>
  <si>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</si>
  <si>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</si>
  <si>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</si>
  <si>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</si>
  <si>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</si>
  <si>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</si>
  <si>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</si>
  <si>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</si>
  <si>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</si>
  <si>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</si>
  <si>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</si>
  <si>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</si>
  <si>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</si>
  <si>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</si>
  <si>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</si>
  <si>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</si>
  <si>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</si>
  <si>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</si>
  <si>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</si>
  <si>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</si>
  <si>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</si>
  <si>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</si>
  <si>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</si>
  <si>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</si>
  <si>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</si>
  <si>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</si>
  <si>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</si>
  <si>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</si>
  <si>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</si>
  <si>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</si>
  <si>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</si>
  <si>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</si>
  <si>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</si>
  <si>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</si>
  <si>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</si>
  <si>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</si>
  <si>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</si>
  <si>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</si>
  <si>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</si>
  <si>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</si>
  <si>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</si>
  <si>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</si>
  <si>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</si>
  <si>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</si>
  <si>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</si>
  <si>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</si>
  <si>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</si>
  <si>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</si>
  <si>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</si>
  <si>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</si>
  <si>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</si>
  <si>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</si>
  <si>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</si>
  <si>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</si>
  <si>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</si>
  <si>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</si>
  <si>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</si>
  <si>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</si>
  <si>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</si>
  <si>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</si>
  <si>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</si>
  <si>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</si>
  <si>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</si>
  <si>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</si>
  <si>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</si>
  <si>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</si>
  <si>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</si>
  <si>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</si>
  <si>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</si>
  <si>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</si>
  <si>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</si>
  <si>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</si>
  <si>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</si>
  <si>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</si>
  <si>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</si>
  <si>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</si>
  <si>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</si>
  <si>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</si>
  <si>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</si>
  <si>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</si>
  <si>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</si>
  <si>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</si>
  <si>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</si>
  <si>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</si>
  <si>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</si>
  <si>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</si>
  <si>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</si>
  <si>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</si>
  <si>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</si>
  <si>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</si>
  <si>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</si>
  <si>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</si>
  <si>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</si>
  <si>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</si>
  <si>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</si>
  <si>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</si>
  <si>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</si>
  <si>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</si>
  <si>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</si>
  <si>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</si>
  <si>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</si>
  <si>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</si>
  <si>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</si>
  <si>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</si>
  <si>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</si>
  <si>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</si>
  <si>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</si>
  <si>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</si>
  <si>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</si>
  <si>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</si>
  <si>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</si>
  <si>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</si>
  <si>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</si>
  <si>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</si>
  <si>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</si>
  <si>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</si>
  <si>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</si>
  <si>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</si>
  <si>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</si>
  <si>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</si>
  <si>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</si>
  <si>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</si>
  <si>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</si>
  <si>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</si>
  <si>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</si>
  <si>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</si>
  <si>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</si>
  <si>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</si>
  <si>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</si>
  <si>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</si>
  <si>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</si>
  <si>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</si>
  <si>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</si>
  <si>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</si>
  <si>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</si>
  <si>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</si>
  <si>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</si>
  <si>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</si>
  <si>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</si>
  <si>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</si>
  <si>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</si>
  <si>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</si>
  <si>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</si>
  <si>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</si>
  <si>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</si>
  <si>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</si>
  <si>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</si>
  <si>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</si>
  <si>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</si>
  <si>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</si>
  <si>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</si>
  <si>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</si>
  <si>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</si>
  <si>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</si>
  <si>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</si>
  <si>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</si>
  <si>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</si>
  <si>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</si>
  <si>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</si>
  <si>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</si>
  <si>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</si>
  <si>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</si>
  <si>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</si>
  <si>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</si>
  <si>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</si>
  <si>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</si>
  <si>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</si>
  <si>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</si>
  <si>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</si>
  <si>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</si>
  <si>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</si>
  <si>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</si>
  <si>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</si>
  <si>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</si>
  <si>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</si>
  <si>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</si>
  <si>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</si>
  <si>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</si>
  <si>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</si>
  <si>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</si>
  <si>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</si>
  <si>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</si>
  <si>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</si>
  <si>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</si>
  <si>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</si>
  <si>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</si>
  <si>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</si>
  <si>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</si>
  <si>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</si>
  <si>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</si>
  <si>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</si>
  <si>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</si>
  <si>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</si>
  <si>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</si>
  <si>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</si>
  <si>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</si>
  <si>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</si>
  <si>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</si>
  <si>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</si>
  <si>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</si>
  <si>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</si>
  <si>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</si>
  <si>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</si>
  <si>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</si>
  <si>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</si>
  <si>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</si>
  <si>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</si>
  <si>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</si>
  <si>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</si>
  <si>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</si>
  <si>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</si>
  <si>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</si>
  <si>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</si>
  <si>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</si>
  <si>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</si>
  <si>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</si>
  <si>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</si>
  <si>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</si>
  <si>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</si>
  <si>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</si>
  <si>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</si>
  <si>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</si>
  <si>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</si>
  <si>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</si>
  <si>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</si>
  <si>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</si>
  <si>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</si>
  <si>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</si>
  <si>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</si>
  <si>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</si>
  <si>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</si>
  <si>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</si>
  <si>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</si>
  <si>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</si>
  <si>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</si>
  <si>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</si>
  <si>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</si>
  <si>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</si>
  <si>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</si>
  <si>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</si>
  <si>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</si>
  <si>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</si>
  <si>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</si>
  <si>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</si>
  <si>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</si>
  <si>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</si>
  <si>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</si>
  <si>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</si>
  <si>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</si>
  <si>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</si>
  <si>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</si>
  <si>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</si>
  <si>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</si>
  <si>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</si>
  <si>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</si>
  <si>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</si>
  <si>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</si>
  <si>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</si>
  <si>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</si>
  <si>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</si>
  <si>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</si>
  <si>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</si>
  <si>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</si>
  <si>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</si>
  <si>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</si>
  <si>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</si>
  <si>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</si>
  <si>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</si>
  <si>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</si>
  <si>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</si>
  <si>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</si>
  <si>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</si>
  <si>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</si>
  <si>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</si>
  <si>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</si>
  <si>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</si>
  <si>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</si>
  <si>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</si>
  <si>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</si>
  <si>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</si>
  <si>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</si>
  <si>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</si>
  <si>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</si>
  <si>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</si>
  <si>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</si>
  <si>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</si>
  <si>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</si>
  <si>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</si>
  <si>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</si>
  <si>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</si>
  <si>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</si>
  <si>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</si>
  <si>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</si>
  <si>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</si>
  <si>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</si>
  <si>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</si>
  <si>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</si>
  <si>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</si>
  <si>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</si>
  <si>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</si>
  <si>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</si>
  <si>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</si>
  <si>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</si>
  <si>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</si>
  <si>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</si>
  <si>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</si>
  <si>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</si>
  <si>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</si>
  <si>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</si>
  <si>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</si>
  <si>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</si>
  <si>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</si>
  <si>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</si>
  <si>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</si>
  <si>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</si>
  <si>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</si>
  <si>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</si>
  <si>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</si>
  <si>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</si>
  <si>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</si>
  <si>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</si>
  <si>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</si>
  <si>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</si>
  <si>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</si>
  <si>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</si>
  <si>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</si>
  <si>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</si>
  <si>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</si>
  <si>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</si>
  <si>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</si>
  <si>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</si>
  <si>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</si>
  <si>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</si>
  <si>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</si>
  <si>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</si>
  <si>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</si>
  <si>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</si>
  <si>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</si>
  <si>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</si>
  <si>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</si>
  <si>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</si>
  <si>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</si>
  <si>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</si>
  <si>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</si>
  <si>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</si>
  <si>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</si>
  <si>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</si>
  <si>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</si>
  <si>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</si>
  <si>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</si>
  <si>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</si>
  <si>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</si>
  <si>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</si>
  <si>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</si>
  <si>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</si>
  <si>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</si>
  <si>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</si>
  <si>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</si>
  <si>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</si>
  <si>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</si>
  <si>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</si>
  <si>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</si>
  <si>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</si>
  <si>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</si>
  <si>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</si>
  <si>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</si>
  <si>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</si>
  <si>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</si>
  <si>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</si>
  <si>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</si>
  <si>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</si>
  <si>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</si>
  <si>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</si>
  <si>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</si>
  <si>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</si>
  <si>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</si>
  <si>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</si>
  <si>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</si>
  <si>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</si>
  <si>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</si>
  <si>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</si>
  <si>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</si>
  <si>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</si>
  <si>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</si>
  <si>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</si>
  <si>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</si>
  <si>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</si>
  <si>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</si>
  <si>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</si>
  <si>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</si>
  <si>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</si>
  <si>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</si>
  <si>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</si>
  <si>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</si>
  <si>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</si>
  <si>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</si>
  <si>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</si>
  <si>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</si>
  <si>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</si>
  <si>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</si>
  <si>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</si>
  <si>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</si>
  <si>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</si>
  <si>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</si>
  <si>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</si>
  <si>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</si>
  <si>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</si>
  <si>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</si>
  <si>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</si>
  <si>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</si>
  <si>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</si>
  <si>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</si>
  <si>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</si>
  <si>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</si>
  <si>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</si>
  <si>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</si>
  <si>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</si>
  <si>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</si>
  <si>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</si>
  <si>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</si>
  <si>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</si>
  <si>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</si>
  <si>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</si>
  <si>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</si>
  <si>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</si>
  <si>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</si>
  <si>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</si>
  <si>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</si>
  <si>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</si>
  <si>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</si>
  <si>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</si>
  <si>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</si>
  <si>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</si>
  <si>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</si>
  <si>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</si>
  <si>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</si>
  <si>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</si>
  <si>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</si>
  <si>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</si>
  <si>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</si>
  <si>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</si>
  <si>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</si>
  <si>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</si>
  <si>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</si>
  <si>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</si>
  <si>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</si>
  <si>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</si>
  <si>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</si>
  <si>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</si>
  <si>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</si>
  <si>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</si>
  <si>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</si>
  <si>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</si>
  <si>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</si>
  <si>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</si>
  <si>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</si>
  <si>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</si>
  <si>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</si>
  <si>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</si>
  <si>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</si>
  <si>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</si>
  <si>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</si>
  <si>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</si>
  <si>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</si>
  <si>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</si>
  <si>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</si>
  <si>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</si>
  <si>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</si>
  <si>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</si>
  <si>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</si>
  <si>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</si>
  <si>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</si>
  <si>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</si>
  <si>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</si>
  <si>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</si>
  <si>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</si>
  <si>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</si>
  <si>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</si>
  <si>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</si>
  <si>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</si>
  <si>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</si>
  <si>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</si>
  <si>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</si>
  <si>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</si>
  <si>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</si>
  <si>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</si>
  <si>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</si>
  <si>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</si>
  <si>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</si>
  <si>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</si>
  <si>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</si>
  <si>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</si>
  <si>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</si>
  <si>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</si>
  <si>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</si>
  <si>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</si>
  <si>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</si>
  <si>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</si>
  <si>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</si>
  <si>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</si>
  <si>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</si>
  <si>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</si>
  <si>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</si>
  <si>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</si>
  <si>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</si>
  <si>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</si>
  <si>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</si>
  <si>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</si>
  <si>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</si>
  <si>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</si>
  <si>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</si>
  <si>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</si>
  <si>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</si>
  <si>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</si>
  <si>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</si>
  <si>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</si>
  <si>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</si>
  <si>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</si>
  <si>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</si>
  <si>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</si>
  <si>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</si>
  <si>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</si>
  <si>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</si>
  <si>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</si>
  <si>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</si>
  <si>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</si>
  <si>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</si>
  <si>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</si>
  <si>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</si>
  <si>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</si>
  <si>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</si>
  <si>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</si>
  <si>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</si>
  <si>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</si>
  <si>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</si>
  <si>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</si>
  <si>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</si>
  <si>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</si>
  <si>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</si>
  <si>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</si>
  <si>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</si>
  <si>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</si>
  <si>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</si>
  <si>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</si>
  <si>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</si>
  <si>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</si>
  <si>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</si>
  <si>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</si>
  <si>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</si>
  <si>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</si>
  <si>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</si>
  <si>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</si>
  <si>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</si>
  <si>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</si>
  <si>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</si>
  <si>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</si>
  <si>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</si>
  <si>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</si>
  <si>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</si>
  <si>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</si>
  <si>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</si>
  <si>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</si>
  <si>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</si>
  <si>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</si>
  <si>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</si>
  <si>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</si>
  <si>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</si>
  <si>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</si>
  <si>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</si>
  <si>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</si>
  <si>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</si>
  <si>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</si>
  <si>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</si>
  <si>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</si>
  <si>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</si>
  <si>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</si>
  <si>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</si>
  <si>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</si>
  <si>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</si>
  <si>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</si>
  <si>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</si>
  <si>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</si>
  <si>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</si>
  <si>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</si>
  <si>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</si>
  <si>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</si>
  <si>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</si>
  <si>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</si>
  <si>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</si>
  <si>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</si>
  <si>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</si>
  <si>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</si>
  <si>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</si>
  <si>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</si>
  <si>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</si>
  <si>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</si>
  <si>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</si>
  <si>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</si>
  <si>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</si>
  <si>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</si>
  <si>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</si>
  <si>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</si>
  <si>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</si>
  <si>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</si>
  <si>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</si>
  <si>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</si>
  <si>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</si>
  <si>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</si>
  <si>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</si>
  <si>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</si>
  <si>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</si>
  <si>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</si>
  <si>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</si>
  <si>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</si>
  <si>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</si>
  <si>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</si>
  <si>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</si>
  <si>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</si>
  <si>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</si>
  <si>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</si>
  <si>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</si>
  <si>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</si>
  <si>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</si>
  <si>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</si>
  <si>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</si>
  <si>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</si>
  <si>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</si>
  <si>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</si>
  <si>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</si>
  <si>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</si>
  <si>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</si>
  <si>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</si>
  <si>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</si>
  <si>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</si>
  <si>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</si>
  <si>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</si>
  <si>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</si>
  <si>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</si>
  <si>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</si>
  <si>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</si>
  <si>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</si>
  <si>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</si>
  <si>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</si>
  <si>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</si>
  <si>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</si>
  <si>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</si>
  <si>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</si>
  <si>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</si>
  <si>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</si>
  <si>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</si>
  <si>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</si>
  <si>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</si>
  <si>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</si>
  <si>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</si>
  <si>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</si>
  <si>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</si>
  <si>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</si>
  <si>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</si>
  <si>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</si>
  <si>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</si>
  <si>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</si>
  <si>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</si>
  <si>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</si>
  <si>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</si>
  <si>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</si>
  <si>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</si>
  <si>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</si>
  <si>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</si>
  <si>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</si>
  <si>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</si>
  <si>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</si>
  <si>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</si>
  <si>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</si>
  <si>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</si>
  <si>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</si>
  <si>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</si>
  <si>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</si>
  <si>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</si>
  <si>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</si>
  <si>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</si>
  <si>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</si>
  <si>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</si>
  <si>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</si>
  <si>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</si>
  <si>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</si>
  <si>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</si>
  <si>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</si>
  <si>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</si>
  <si>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</si>
  <si>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</si>
  <si>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</si>
  <si>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</si>
  <si>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</si>
  <si>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</si>
  <si>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</si>
  <si>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</si>
  <si>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</si>
  <si>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</si>
  <si>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</si>
  <si>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</si>
  <si>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</si>
  <si>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</si>
  <si>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</si>
  <si>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</si>
  <si>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</si>
  <si>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</si>
  <si>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</si>
  <si>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</si>
  <si>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</si>
  <si>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</si>
  <si>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</si>
  <si>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</si>
  <si>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</si>
  <si>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</si>
  <si>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</si>
  <si>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</si>
  <si>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</si>
  <si>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</si>
  <si>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</si>
  <si>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</si>
  <si>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</si>
  <si>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</si>
  <si>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</si>
  <si>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</si>
  <si>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</si>
  <si>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</si>
  <si>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</si>
  <si>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</si>
  <si>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</si>
  <si>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</si>
  <si>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</si>
  <si>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</si>
  <si>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</si>
  <si>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</si>
  <si>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</si>
  <si>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</si>
  <si>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</si>
  <si>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</si>
  <si>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</si>
  <si>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</si>
  <si>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</si>
  <si>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</si>
  <si>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</si>
  <si>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</si>
  <si>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</si>
  <si>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</si>
  <si>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</si>
  <si>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</si>
  <si>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</si>
  <si>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</si>
  <si>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</si>
  <si>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</si>
  <si>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</si>
  <si>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</si>
  <si>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</si>
  <si>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</si>
  <si>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</si>
  <si>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</si>
  <si>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</si>
  <si>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</si>
  <si>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</si>
  <si>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</si>
  <si>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</si>
  <si>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</si>
  <si>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</si>
  <si>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</si>
  <si>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</si>
  <si>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</si>
  <si>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</si>
  <si>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</si>
  <si>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</si>
  <si>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</si>
  <si>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</si>
  <si>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</si>
  <si>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</si>
  <si>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</si>
  <si>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</si>
  <si>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</si>
  <si>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</si>
  <si>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</si>
  <si>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</si>
  <si>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</si>
  <si>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</si>
  <si>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</si>
  <si>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</si>
  <si>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</si>
  <si>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</si>
  <si>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</si>
  <si>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</si>
  <si>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</si>
  <si>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</si>
  <si>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</si>
  <si>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</si>
  <si>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</si>
  <si>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</si>
  <si>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</si>
  <si>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</si>
  <si>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</si>
  <si>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</si>
  <si>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</si>
  <si>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</si>
  <si>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</si>
  <si>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</si>
  <si>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</si>
  <si>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</si>
  <si>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</si>
  <si>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</si>
  <si>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</si>
  <si>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</si>
  <si>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</si>
  <si>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</si>
  <si>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</si>
  <si>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</si>
  <si>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</si>
  <si>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</si>
  <si>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</si>
  <si>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</si>
  <si>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</si>
  <si>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</si>
  <si>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</si>
  <si>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</si>
  <si>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</si>
  <si>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</si>
  <si>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</si>
  <si>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</si>
  <si>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</si>
  <si>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</si>
  <si>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</si>
  <si>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</si>
  <si>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</si>
  <si>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</si>
  <si>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</si>
  <si>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</si>
  <si>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</si>
  <si>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</si>
  <si>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</si>
  <si>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</si>
  <si>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</si>
  <si>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</si>
  <si>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</si>
  <si>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</si>
  <si>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</si>
  <si>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</si>
  <si>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</si>
  <si>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</si>
  <si>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</si>
  <si>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</si>
  <si>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</si>
  <si>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</si>
  <si>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</si>
  <si>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</si>
  <si>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</si>
  <si>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</si>
  <si>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</si>
  <si>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</si>
  <si>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</si>
  <si>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</si>
  <si>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</si>
  <si>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</si>
  <si>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</si>
  <si>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</si>
  <si>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</si>
  <si>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</si>
  <si>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</si>
  <si>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</si>
  <si>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</si>
  <si>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</si>
  <si>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</si>
  <si>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</si>
  <si>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</si>
  <si>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</si>
  <si>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</si>
  <si>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</si>
  <si>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</si>
  <si>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</si>
  <si>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</si>
  <si>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</si>
  <si>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</si>
  <si>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</si>
  <si>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</si>
  <si>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</si>
  <si>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</si>
  <si>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</si>
  <si>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</si>
  <si>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</si>
  <si>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</si>
  <si>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</si>
  <si>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</si>
  <si>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</si>
  <si>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</si>
  <si>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</si>
  <si>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</si>
  <si>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</si>
  <si>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</si>
  <si>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</si>
  <si>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</si>
  <si>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</si>
  <si>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</si>
  <si>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</si>
  <si>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</si>
  <si>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</si>
  <si>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</si>
  <si>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</si>
  <si>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</si>
  <si>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</si>
  <si>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</si>
  <si>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</si>
  <si>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</si>
  <si>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</si>
  <si>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</si>
  <si>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</si>
  <si>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</si>
  <si>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</si>
  <si>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</si>
  <si>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</si>
  <si>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</si>
  <si>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</si>
  <si>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</si>
  <si>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</si>
  <si>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</si>
  <si>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</si>
  <si>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</si>
  <si>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</si>
  <si>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</si>
  <si>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</si>
  <si>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</si>
  <si>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</si>
  <si>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</si>
  <si>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</si>
  <si>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</si>
  <si>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</si>
  <si>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</si>
  <si>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</si>
  <si>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</si>
  <si>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</si>
  <si>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</si>
  <si>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</si>
  <si>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</si>
  <si>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</si>
  <si>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</si>
  <si>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</si>
  <si>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</si>
  <si>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</si>
  <si>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</si>
  <si>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</si>
  <si>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</si>
  <si>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</si>
  <si>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</si>
  <si>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</si>
  <si>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</si>
  <si>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</si>
  <si>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</si>
  <si>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</si>
  <si>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</si>
  <si>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</si>
  <si>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</si>
  <si>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</si>
  <si>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</si>
  <si>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</si>
  <si>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</si>
  <si>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</si>
  <si>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</si>
  <si>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</si>
  <si>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</si>
  <si>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</si>
  <si>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</si>
  <si>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</si>
  <si>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</si>
  <si>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</si>
  <si>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</si>
  <si>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</si>
  <si>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</si>
  <si>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</si>
  <si>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</si>
  <si>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</si>
  <si>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</si>
  <si>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</si>
  <si>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</si>
  <si>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</si>
  <si>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</si>
  <si>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</si>
  <si>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</si>
  <si>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</si>
  <si>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</si>
  <si>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</si>
  <si>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</si>
  <si>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</si>
  <si>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</si>
  <si>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</si>
  <si>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</si>
  <si>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</si>
  <si>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</si>
  <si>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</si>
  <si>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</si>
  <si>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</si>
  <si>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</si>
  <si>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</si>
  <si>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</si>
  <si>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</si>
  <si>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</si>
  <si>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</si>
  <si>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</si>
  <si>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</si>
  <si>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</si>
  <si>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</si>
  <si>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</si>
  <si>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</si>
  <si>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</si>
  <si>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</si>
  <si>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</si>
  <si>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</si>
  <si>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</si>
  <si>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</si>
  <si>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</si>
  <si>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</si>
  <si>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</si>
  <si>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</si>
  <si>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</si>
  <si>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</si>
  <si>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</si>
  <si>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</si>
  <si>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</si>
  <si>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</si>
  <si>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</si>
  <si>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</si>
  <si>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</si>
  <si>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</si>
  <si>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</si>
  <si>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</si>
  <si>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</si>
  <si>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</si>
  <si>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</si>
  <si>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</si>
  <si>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</si>
  <si>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</si>
  <si>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</si>
  <si>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</si>
  <si>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</si>
  <si>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</si>
  <si>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</si>
  <si>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</si>
  <si>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</si>
  <si>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</si>
  <si>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</si>
  <si>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</si>
  <si>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</si>
  <si>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</si>
  <si>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</si>
  <si>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</si>
  <si>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</si>
  <si>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</si>
  <si>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</si>
  <si>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</si>
  <si>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</si>
  <si>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</si>
  <si>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</si>
  <si>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</si>
  <si>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</si>
  <si>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</si>
  <si>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</si>
  <si>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</si>
  <si>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</si>
  <si>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</si>
  <si>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</si>
  <si>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</si>
  <si>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</si>
  <si>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</si>
  <si>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</si>
  <si>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</si>
  <si>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</si>
  <si>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</si>
  <si>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</si>
  <si>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</si>
  <si>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</si>
  <si>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</si>
  <si>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</si>
  <si>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</si>
  <si>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</si>
  <si>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</si>
  <si>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</si>
  <si>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</si>
  <si>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</si>
  <si>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</si>
  <si>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</si>
  <si>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</si>
  <si>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</si>
  <si>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</si>
  <si>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</si>
  <si>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</si>
  <si>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</si>
  <si>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</si>
  <si>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</si>
  <si>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</si>
  <si>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</si>
  <si>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</si>
  <si>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</si>
  <si>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</si>
  <si>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</si>
  <si>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</si>
  <si>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</si>
  <si>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</si>
  <si>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</si>
  <si>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</si>
  <si>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</si>
  <si>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</si>
  <si>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</si>
  <si>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</si>
  <si>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</si>
  <si>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</si>
  <si>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</si>
  <si>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</si>
  <si>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</si>
  <si>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</si>
  <si>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</si>
  <si>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</si>
  <si>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</si>
  <si>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</si>
  <si>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</si>
  <si>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</si>
  <si>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</si>
  <si>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</si>
  <si>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</si>
  <si>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</si>
  <si>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</si>
  <si>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</si>
  <si>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</si>
  <si>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</si>
  <si>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</si>
  <si>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</si>
  <si>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</si>
  <si>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</si>
  <si>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</si>
  <si>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</si>
  <si>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</si>
  <si>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</si>
  <si>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</si>
  <si>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</si>
  <si>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</si>
  <si>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</si>
  <si>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</si>
  <si>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</si>
  <si>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</si>
  <si>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</si>
  <si>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</si>
  <si>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</si>
  <si>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</si>
  <si>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</si>
  <si>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</si>
  <si>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</si>
  <si>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</si>
  <si>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</si>
  <si>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</si>
  <si>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</si>
  <si>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</si>
  <si>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</si>
  <si>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</si>
  <si>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</si>
  <si>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</si>
  <si>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</si>
  <si>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</si>
  <si>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</si>
  <si>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</si>
  <si>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</si>
  <si>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</si>
  <si>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</si>
  <si>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</si>
  <si>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</si>
  <si>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</si>
  <si>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</si>
  <si>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</si>
  <si>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</si>
  <si>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</si>
  <si>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</si>
  <si>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</si>
  <si>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</si>
  <si>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</si>
  <si>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</si>
  <si>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</si>
  <si>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</si>
  <si>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</si>
  <si>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</si>
  <si>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</si>
  <si>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</si>
  <si>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</si>
  <si>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</si>
  <si>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</si>
  <si>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</si>
  <si>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</si>
  <si>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</si>
  <si>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</si>
  <si>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</si>
  <si>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</si>
  <si>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</si>
  <si>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</si>
  <si>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</si>
  <si>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</si>
  <si>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</si>
  <si>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</si>
  <si>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</si>
  <si>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</si>
  <si>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</si>
  <si>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</si>
  <si>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</si>
  <si>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</si>
  <si>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</si>
  <si>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</si>
  <si>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</si>
  <si>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</si>
  <si>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</si>
  <si>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</si>
  <si>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</si>
  <si>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</si>
  <si>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</si>
  <si>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</si>
  <si>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</si>
  <si>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</si>
  <si>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</si>
  <si>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</si>
  <si>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</si>
  <si>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</si>
  <si>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</si>
  <si>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</si>
  <si>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</si>
  <si>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</si>
  <si>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</si>
  <si>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</si>
  <si>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</si>
  <si>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</si>
  <si>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</si>
  <si>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</si>
  <si>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</si>
  <si>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</si>
  <si>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</si>
  <si>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</si>
  <si>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</si>
  <si>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</si>
  <si>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</si>
  <si>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</si>
  <si>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</si>
  <si>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</si>
  <si>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</si>
  <si>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</si>
  <si>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</si>
  <si>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</si>
  <si>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</si>
  <si>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</si>
  <si>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</si>
  <si>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</si>
  <si>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</si>
  <si>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</si>
  <si>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</si>
  <si>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</si>
  <si>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</si>
  <si>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</si>
  <si>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</si>
  <si>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</si>
  <si>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</si>
  <si>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</si>
  <si>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</si>
  <si>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</si>
  <si>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</si>
  <si>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</si>
  <si>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</si>
  <si>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</si>
  <si>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</si>
  <si>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</si>
  <si>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</si>
  <si>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</si>
  <si>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</si>
  <si>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</si>
  <si>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</si>
  <si>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</si>
  <si>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</si>
  <si>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</si>
  <si>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</si>
  <si>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</si>
  <si>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</si>
  <si>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</si>
  <si>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</si>
  <si>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</si>
  <si>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</si>
  <si>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</si>
  <si>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</si>
  <si>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</si>
  <si>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</si>
  <si>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</si>
  <si>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</si>
  <si>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</si>
  <si>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</si>
  <si>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</si>
  <si>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</si>
  <si>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</si>
  <si>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</si>
  <si>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</si>
  <si>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</si>
  <si>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</si>
  <si>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</si>
  <si>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</si>
  <si>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</si>
  <si>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</si>
  <si>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</si>
  <si>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</si>
  <si>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</si>
  <si>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</si>
  <si>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</si>
  <si>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</si>
  <si>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</si>
  <si>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</si>
  <si>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</si>
  <si>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</si>
  <si>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</si>
  <si>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</si>
  <si>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</si>
  <si>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</si>
  <si>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</si>
  <si>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</si>
  <si>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</si>
  <si>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</si>
  <si>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</si>
  <si>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</si>
  <si>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</si>
  <si>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</si>
  <si>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</si>
  <si>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</si>
  <si>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</si>
  <si>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</si>
  <si>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</si>
  <si>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</si>
  <si>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</si>
  <si>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</si>
  <si>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</si>
  <si>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</si>
  <si>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</si>
  <si>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</si>
  <si>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</si>
  <si>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</si>
  <si>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</si>
  <si>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</si>
  <si>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</si>
  <si>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</si>
  <si>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</si>
  <si>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</si>
  <si>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</si>
  <si>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</si>
  <si>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</si>
  <si>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</si>
  <si>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</si>
  <si>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</si>
  <si>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</si>
  <si>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</si>
  <si>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</si>
  <si>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</si>
  <si>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</si>
  <si>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</si>
  <si>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</si>
  <si>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</si>
  <si>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</si>
  <si>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</si>
  <si>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</si>
  <si>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</si>
  <si>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</si>
  <si>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</si>
  <si>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</si>
  <si>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</si>
  <si>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</si>
  <si>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</si>
  <si>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</si>
  <si>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</si>
  <si>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</si>
  <si>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</si>
  <si>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</si>
  <si>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</si>
  <si>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</si>
  <si>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</si>
  <si>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</si>
  <si>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</si>
  <si>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</si>
  <si>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</si>
  <si>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</si>
  <si>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</si>
  <si>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</si>
  <si>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</si>
  <si>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</si>
  <si>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</si>
  <si>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</si>
  <si>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</si>
  <si>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</si>
  <si>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</si>
  <si>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</si>
  <si>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</si>
  <si>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</si>
  <si>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</si>
  <si>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</si>
  <si>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</si>
  <si>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</si>
  <si>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</si>
  <si>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</si>
  <si>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</si>
  <si>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</si>
  <si>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</si>
  <si>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</si>
  <si>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</si>
  <si>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</si>
  <si>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</si>
  <si>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</si>
  <si>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</si>
  <si>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</si>
  <si>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</si>
  <si>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</si>
  <si>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</si>
  <si>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</si>
  <si>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</si>
  <si>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</si>
  <si>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</si>
  <si>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</si>
  <si>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</si>
  <si>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</si>
  <si>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</si>
  <si>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</si>
  <si>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</si>
  <si>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</si>
  <si>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</si>
  <si>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</si>
  <si>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</si>
  <si>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</si>
  <si>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</si>
  <si>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</si>
  <si>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</si>
  <si>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</si>
  <si>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</si>
  <si>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</si>
  <si>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</si>
  <si>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</si>
  <si>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</si>
  <si>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</si>
  <si>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</si>
  <si>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</si>
  <si>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</si>
  <si>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</si>
  <si>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</si>
  <si>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</si>
  <si>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</si>
  <si>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</si>
  <si>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</si>
  <si>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</si>
  <si>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</si>
  <si>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</si>
  <si>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</si>
  <si>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</si>
  <si>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</si>
  <si>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</si>
  <si>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</si>
  <si>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</si>
  <si>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</si>
  <si>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</si>
  <si>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</si>
  <si>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</si>
  <si>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</si>
  <si>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</si>
  <si>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</si>
  <si>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</si>
  <si>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</si>
  <si>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</si>
  <si>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</si>
  <si>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</si>
  <si>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</si>
  <si>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</si>
  <si>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</si>
  <si>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</si>
  <si>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</si>
  <si>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</si>
  <si>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</si>
  <si>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</si>
  <si>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</si>
  <si>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</si>
  <si>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</si>
  <si>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</si>
  <si>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</si>
  <si>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</si>
  <si>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</si>
  <si>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</si>
  <si>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</si>
  <si>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</si>
  <si>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</si>
  <si>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</si>
  <si>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</si>
  <si>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</si>
  <si>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</si>
  <si>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</si>
  <si>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</si>
  <si>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</si>
  <si>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</si>
  <si>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</si>
  <si>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</si>
  <si>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</si>
  <si>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</si>
  <si>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</si>
  <si>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</si>
  <si>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</si>
  <si>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</si>
  <si>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</si>
  <si>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</si>
  <si>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</si>
  <si>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</si>
  <si>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</si>
  <si>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</si>
  <si>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</si>
  <si>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</si>
  <si>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</si>
  <si>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</si>
  <si>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</si>
  <si>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</si>
  <si>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</si>
  <si>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</si>
  <si>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</si>
  <si>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</si>
  <si>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</si>
  <si>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</si>
  <si>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</si>
  <si>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</si>
  <si>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</si>
  <si>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</si>
  <si>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</si>
  <si>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</si>
  <si>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</si>
  <si>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</si>
  <si>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</si>
  <si>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</si>
  <si>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</si>
  <si>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</si>
  <si>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</si>
  <si>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</si>
  <si>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</si>
  <si>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</si>
  <si>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</si>
  <si>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</si>
  <si>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</si>
  <si>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</si>
  <si>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</si>
  <si>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</si>
  <si>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</si>
  <si>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</si>
  <si>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</si>
  <si>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</si>
  <si>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</si>
  <si>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</si>
  <si>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</si>
  <si>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</si>
  <si>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</si>
  <si>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</si>
  <si>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</si>
  <si>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</si>
  <si>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</si>
  <si>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</si>
  <si>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</si>
  <si>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</si>
  <si>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</si>
  <si>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</si>
  <si>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</si>
  <si>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</si>
  <si>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</si>
  <si>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</si>
  <si>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</si>
  <si>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</si>
  <si>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</si>
  <si>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</si>
  <si>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</si>
  <si>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</si>
  <si>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</si>
  <si>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</si>
  <si>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</si>
  <si>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</si>
  <si>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</si>
  <si>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</si>
  <si>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</si>
  <si>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</si>
  <si>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</si>
  <si>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</si>
  <si>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</si>
  <si>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</si>
  <si>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</si>
  <si>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</si>
  <si>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</si>
  <si>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</si>
  <si>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</si>
  <si>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</si>
  <si>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</si>
  <si>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</si>
  <si>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</si>
  <si>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</si>
  <si>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</si>
  <si>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</si>
  <si>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</si>
  <si>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</si>
  <si>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</si>
  <si>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</si>
  <si>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</si>
  <si>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</si>
  <si>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</si>
  <si>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</si>
  <si>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</si>
  <si>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</si>
  <si>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</si>
  <si>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</si>
  <si>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</si>
  <si>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</si>
  <si>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</si>
  <si>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</si>
  <si>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</si>
  <si>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</si>
  <si>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</si>
  <si>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</si>
  <si>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</si>
  <si>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</si>
  <si>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</si>
  <si>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</si>
  <si>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</si>
  <si>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</si>
  <si>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</si>
  <si>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</si>
  <si>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</si>
  <si>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</si>
  <si>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</si>
  <si>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</si>
  <si>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</si>
  <si>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</si>
  <si>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</si>
  <si>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</si>
  <si>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</si>
  <si>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</si>
  <si>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</si>
  <si>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</si>
  <si>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</si>
  <si>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</si>
  <si>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</si>
  <si>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</si>
  <si>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</si>
  <si>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</si>
  <si>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</si>
  <si>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</si>
  <si>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</si>
  <si>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</si>
  <si>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</si>
  <si>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</si>
  <si>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</si>
  <si>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</si>
  <si>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</si>
  <si>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</si>
  <si>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</si>
  <si>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</si>
  <si>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</si>
  <si>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</si>
  <si>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</si>
  <si>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</si>
  <si>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</si>
  <si>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</si>
  <si>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</si>
  <si>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</si>
  <si>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</si>
  <si>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</si>
  <si>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</si>
  <si>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</si>
  <si>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</si>
  <si>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</si>
  <si>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</si>
  <si>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</si>
  <si>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</si>
  <si>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</si>
  <si>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</si>
  <si>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</si>
  <si>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</si>
  <si>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</si>
  <si>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</si>
  <si>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</si>
  <si>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</si>
  <si>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</si>
  <si>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</si>
  <si>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</si>
  <si>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</si>
  <si>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</si>
  <si>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</si>
  <si>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</si>
  <si>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</si>
  <si>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</si>
  <si>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</si>
  <si>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</si>
  <si>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</si>
  <si>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</si>
  <si>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</si>
  <si>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</si>
  <si>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</si>
  <si>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</si>
  <si>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</si>
  <si>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</si>
  <si>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</si>
  <si>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</si>
  <si>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</si>
  <si>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</si>
  <si>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</si>
  <si>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</si>
  <si>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</si>
  <si>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</si>
  <si>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</si>
  <si>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</si>
  <si>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</si>
  <si>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</si>
  <si>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</si>
  <si>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</si>
  <si>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</si>
  <si>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</si>
  <si>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</si>
  <si>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</si>
  <si>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</si>
  <si>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</si>
  <si>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</si>
  <si>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</si>
  <si>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</si>
  <si>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</si>
  <si>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</si>
  <si>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</si>
  <si>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</si>
  <si>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</si>
  <si>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</si>
  <si>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</si>
  <si>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</si>
  <si>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</si>
  <si>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</si>
  <si>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</si>
  <si>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</si>
  <si>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</si>
  <si>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</si>
  <si>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</si>
  <si>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</si>
  <si>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</si>
  <si>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</si>
  <si>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</si>
  <si>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</si>
  <si>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</si>
  <si>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</si>
  <si>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</si>
  <si>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</si>
  <si>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</si>
  <si>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</si>
  <si>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</si>
  <si>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</si>
  <si>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</si>
  <si>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</si>
  <si>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</si>
  <si>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</si>
  <si>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</si>
  <si>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</si>
  <si>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</si>
  <si>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</si>
  <si>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</si>
  <si>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</si>
  <si>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</si>
  <si>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</si>
  <si>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</si>
  <si>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</si>
  <si>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</si>
  <si>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</si>
  <si>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</si>
  <si>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</si>
  <si>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</si>
  <si>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</si>
  <si>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</si>
  <si>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</si>
  <si>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</si>
  <si>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</si>
  <si>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</si>
  <si>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</si>
  <si>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</si>
  <si>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</si>
  <si>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</si>
  <si>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</si>
  <si>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</si>
  <si>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</si>
  <si>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</si>
  <si>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</si>
  <si>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</si>
  <si>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</si>
  <si>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</si>
  <si>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</si>
  <si>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</si>
  <si>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</si>
  <si>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</si>
  <si>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</si>
  <si>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</si>
  <si>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</si>
  <si>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</si>
  <si>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</si>
  <si>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</si>
  <si>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</si>
  <si>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</si>
  <si>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</si>
  <si>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</si>
  <si>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</si>
  <si>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</si>
  <si>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</si>
  <si>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</si>
  <si>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</si>
  <si>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</si>
  <si>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</si>
  <si>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</si>
  <si>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</si>
  <si>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</si>
  <si>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</si>
  <si>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</si>
  <si>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</si>
  <si>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</si>
  <si>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</si>
  <si>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</si>
  <si>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</si>
  <si>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</si>
  <si>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</si>
  <si>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</si>
  <si>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</si>
  <si>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</si>
  <si>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</si>
  <si>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</si>
  <si>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</si>
  <si>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</si>
  <si>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</si>
  <si>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</si>
  <si>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</si>
  <si>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</si>
  <si>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</si>
  <si>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</si>
  <si>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</si>
  <si>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</si>
  <si>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</si>
  <si>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</si>
  <si>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</si>
  <si>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</si>
  <si>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</si>
  <si>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</si>
  <si>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</si>
  <si>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</si>
  <si>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</si>
  <si>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</si>
  <si>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</si>
  <si>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</si>
  <si>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</si>
  <si>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</si>
  <si>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</si>
  <si>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</si>
  <si>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</si>
  <si>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</si>
  <si>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</si>
  <si>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</si>
  <si>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</si>
  <si>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</si>
  <si>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</si>
  <si>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</si>
  <si>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</si>
  <si>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</si>
  <si>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</si>
  <si>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</si>
  <si>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</si>
  <si>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</si>
  <si>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</si>
  <si>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</si>
  <si>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</si>
  <si>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</si>
  <si>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</si>
  <si>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</si>
  <si>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</si>
  <si>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</si>
  <si>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</si>
  <si>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</si>
  <si>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</si>
  <si>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</si>
  <si>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</si>
  <si>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</si>
  <si>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</si>
  <si>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</si>
  <si>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</si>
  <si>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</si>
  <si>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</si>
  <si>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</si>
  <si>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</si>
  <si>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</si>
  <si>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</si>
  <si>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</si>
  <si>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</si>
  <si>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</si>
  <si>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</si>
  <si>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</si>
  <si>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</si>
  <si>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</si>
  <si>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</si>
  <si>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</si>
  <si>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</si>
  <si>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</si>
  <si>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</si>
  <si>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</si>
  <si>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</si>
  <si>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</si>
  <si>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</si>
  <si>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</si>
  <si>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</si>
  <si>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</si>
  <si>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</si>
  <si>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</si>
  <si>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</si>
  <si>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</si>
  <si>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</si>
  <si>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</si>
  <si>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</si>
  <si>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</si>
  <si>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</si>
  <si>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</si>
  <si>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</si>
  <si>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</si>
  <si>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</si>
  <si>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</si>
  <si>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</si>
  <si>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</si>
  <si>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</si>
  <si>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</si>
  <si>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</si>
  <si>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</si>
  <si>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</si>
  <si>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</si>
  <si>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</si>
  <si>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</si>
  <si>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</si>
  <si>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</si>
  <si>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</si>
  <si>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</si>
  <si>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</si>
  <si>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</si>
  <si>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</si>
  <si>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</si>
  <si>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</si>
  <si>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</si>
  <si>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</si>
  <si>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</si>
  <si>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</si>
  <si>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</si>
  <si>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</si>
  <si>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</si>
  <si>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</si>
  <si>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</si>
  <si>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</si>
  <si>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</si>
  <si>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</si>
  <si>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</si>
  <si>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</si>
  <si>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</si>
  <si>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</si>
  <si>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</si>
  <si>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</si>
  <si>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</si>
  <si>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</si>
  <si>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</si>
  <si>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</si>
  <si>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</si>
  <si>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</si>
  <si>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</si>
  <si>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</si>
  <si>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</si>
  <si>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</si>
  <si>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</si>
  <si>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</si>
  <si>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</si>
  <si>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</si>
  <si>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</si>
  <si>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</si>
  <si>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</si>
  <si>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</si>
  <si>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</si>
  <si>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</si>
  <si>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</si>
  <si>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</si>
  <si>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</si>
  <si>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</si>
  <si>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</si>
  <si>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</si>
  <si>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</si>
  <si>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</si>
  <si>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</si>
  <si>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</si>
  <si>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</si>
  <si>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</si>
  <si>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</si>
  <si>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</si>
  <si>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</si>
  <si>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</si>
  <si>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</si>
  <si>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</si>
  <si>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</si>
  <si>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</si>
  <si>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</si>
  <si>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</si>
  <si>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</si>
  <si>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</si>
  <si>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</si>
  <si>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</si>
  <si>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</si>
  <si>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</si>
  <si>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</si>
  <si>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</si>
  <si>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</si>
  <si>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</si>
  <si>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</si>
  <si>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</si>
  <si>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</si>
  <si>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</si>
  <si>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</si>
  <si>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</si>
  <si>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</si>
  <si>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</si>
  <si>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</si>
  <si>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</si>
  <si>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</si>
  <si>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</si>
  <si>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</si>
  <si>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</si>
  <si>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</si>
  <si>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</si>
  <si>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</si>
  <si>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</si>
  <si>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</si>
  <si>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</si>
  <si>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</si>
  <si>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</si>
  <si>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</si>
  <si>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</si>
  <si>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</si>
  <si>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</si>
  <si>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</si>
  <si>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</si>
  <si>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</si>
  <si>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</si>
  <si>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</si>
  <si>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</si>
  <si>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</si>
  <si>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</si>
  <si>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</si>
  <si>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</si>
  <si>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</si>
  <si>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</si>
  <si>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</si>
  <si>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</si>
  <si>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</si>
  <si>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</si>
  <si>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</si>
  <si>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</si>
  <si>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</si>
  <si>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</si>
  <si>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</si>
  <si>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</si>
  <si>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</si>
  <si>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</si>
  <si>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</si>
  <si>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</si>
  <si>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</si>
  <si>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</si>
  <si>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</si>
  <si>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</si>
  <si>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</si>
  <si>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</si>
  <si>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</si>
  <si>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</si>
  <si>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</si>
  <si>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</si>
  <si>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</si>
  <si>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</si>
  <si>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</si>
  <si>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</si>
  <si>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</si>
  <si>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</si>
  <si>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</si>
  <si>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</si>
  <si>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</si>
  <si>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</si>
  <si>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</si>
  <si>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</si>
  <si>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</si>
  <si>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</si>
  <si>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</si>
  <si>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</si>
  <si>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</si>
  <si>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</si>
  <si>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</si>
  <si>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</si>
  <si>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</si>
  <si>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</si>
  <si>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</si>
  <si>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</si>
  <si>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</si>
  <si>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</si>
  <si>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</si>
  <si>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</si>
  <si>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</si>
  <si>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</si>
  <si>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</si>
  <si>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</si>
  <si>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</si>
  <si>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</si>
  <si>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</si>
  <si>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</si>
  <si>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</si>
  <si>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</si>
  <si>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</si>
  <si>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</si>
  <si>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</si>
  <si>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</si>
  <si>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</si>
  <si>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</si>
  <si>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</si>
  <si>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</si>
  <si>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</si>
  <si>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</si>
  <si>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</si>
  <si>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</si>
  <si>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</si>
  <si>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</si>
  <si>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</si>
  <si>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</si>
  <si>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</si>
  <si>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</si>
  <si>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</si>
  <si>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</si>
  <si>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</si>
  <si>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</si>
  <si>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</si>
  <si>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</si>
  <si>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</si>
  <si>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</si>
  <si>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</si>
  <si>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</si>
  <si>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</si>
  <si>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</si>
  <si>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</si>
  <si>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</si>
  <si>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</si>
  <si>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</si>
  <si>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</si>
  <si>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</si>
  <si>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</si>
  <si>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</si>
  <si>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</si>
  <si>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</si>
  <si>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</si>
  <si>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</si>
  <si>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</si>
  <si>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</si>
  <si>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</si>
  <si>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</si>
  <si>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</si>
  <si>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</si>
  <si>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</si>
  <si>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</si>
  <si>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</si>
  <si>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</si>
  <si>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</si>
  <si>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</si>
  <si>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</si>
  <si>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</si>
  <si>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</si>
  <si>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</si>
  <si>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</si>
  <si>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</si>
  <si>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</si>
  <si>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</si>
  <si>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</si>
  <si>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</si>
  <si>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</si>
  <si>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</si>
  <si>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</si>
  <si>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</si>
  <si>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</si>
  <si>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</si>
  <si>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</si>
  <si>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</si>
  <si>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</si>
  <si>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</si>
  <si>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</si>
  <si>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</si>
  <si>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</si>
  <si>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</si>
  <si>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</si>
  <si>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</si>
  <si>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</si>
  <si>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</si>
  <si>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</si>
  <si>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</si>
  <si>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</si>
  <si>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</si>
  <si>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</si>
  <si>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</si>
  <si>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</si>
  <si>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</si>
  <si>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</si>
  <si>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</si>
  <si>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</si>
  <si>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</si>
  <si>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</si>
  <si>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</si>
  <si>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</si>
  <si>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</si>
  <si>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</si>
  <si>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</si>
  <si>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</si>
  <si>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</si>
  <si>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</si>
  <si>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</si>
  <si>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</si>
  <si>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</si>
  <si>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</si>
  <si>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</si>
  <si>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</si>
  <si>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</si>
  <si>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</si>
  <si>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</si>
  <si>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</si>
  <si>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</si>
  <si>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</si>
  <si>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</si>
  <si>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</si>
  <si>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</si>
  <si>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</si>
  <si>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</si>
  <si>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</si>
  <si>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</si>
  <si>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</si>
  <si>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</si>
  <si>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</si>
  <si>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</si>
  <si>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</si>
  <si>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</si>
  <si>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</si>
  <si>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</si>
  <si>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</si>
  <si>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</si>
  <si>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</si>
  <si>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</si>
  <si>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</si>
  <si>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</si>
  <si>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</si>
  <si>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</si>
  <si>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</si>
  <si>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</si>
  <si>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</si>
  <si>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</si>
  <si>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</si>
  <si>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</si>
  <si>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</si>
  <si>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</si>
  <si>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</si>
  <si>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</si>
  <si>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</si>
  <si>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</si>
  <si>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</si>
  <si>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</si>
  <si>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</si>
  <si>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</si>
  <si>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</si>
  <si>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</si>
  <si>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</si>
  <si>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</si>
  <si>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</si>
  <si>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</si>
  <si>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</si>
  <si>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</si>
  <si>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</si>
  <si>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</si>
  <si>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</si>
  <si>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</si>
  <si>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</si>
  <si>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</si>
  <si>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</si>
  <si>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</si>
  <si>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</si>
  <si>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</si>
  <si>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</si>
  <si>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</si>
  <si>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</si>
  <si>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</si>
  <si>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</si>
  <si>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</si>
  <si>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</si>
  <si>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</si>
  <si>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</si>
  <si>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</si>
  <si>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</si>
  <si>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</si>
  <si>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</si>
  <si>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</si>
  <si>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</si>
  <si>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</si>
  <si>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</si>
  <si>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</si>
  <si>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</si>
  <si>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</si>
  <si>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</si>
  <si>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</si>
  <si>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</si>
  <si>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</si>
  <si>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</si>
  <si>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</si>
  <si>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</si>
  <si>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</si>
  <si>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</si>
  <si>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</si>
  <si>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</si>
  <si>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</si>
  <si>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</si>
  <si>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</si>
  <si>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</si>
  <si>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</si>
  <si>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</si>
  <si>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</si>
  <si>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</si>
  <si>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</si>
  <si>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</si>
  <si>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</si>
  <si>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</si>
  <si>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</si>
  <si>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</si>
  <si>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</si>
  <si>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</si>
  <si>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</si>
  <si>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</si>
  <si>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</si>
  <si>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</si>
  <si>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</si>
  <si>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</si>
  <si>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</si>
  <si>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</si>
  <si>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</si>
  <si>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</si>
  <si>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</si>
  <si>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</si>
  <si>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</si>
  <si>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</si>
  <si>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</si>
  <si>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</si>
  <si>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</si>
  <si>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</si>
  <si>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</si>
  <si>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</si>
  <si>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</si>
  <si>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</si>
  <si>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</si>
  <si>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</si>
  <si>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</si>
  <si>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</si>
  <si>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</si>
  <si>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</si>
  <si>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</si>
  <si>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</si>
  <si>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</si>
  <si>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</si>
  <si>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</si>
  <si>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</si>
  <si>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</si>
  <si>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</si>
  <si>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</si>
  <si>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</si>
  <si>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</si>
  <si>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</si>
  <si>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</si>
  <si>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</si>
  <si>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</si>
  <si>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</si>
  <si>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</si>
  <si>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</si>
  <si>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</si>
  <si>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</si>
  <si>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</si>
  <si>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</si>
  <si>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</si>
  <si>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</si>
  <si>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</si>
  <si>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</si>
  <si>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</si>
  <si>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</si>
  <si>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</si>
  <si>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</si>
  <si>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</si>
  <si>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</si>
  <si>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</si>
  <si>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</si>
  <si>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</si>
  <si>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</si>
  <si>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</si>
  <si>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</si>
  <si>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</si>
  <si>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</si>
  <si>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</si>
  <si>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</si>
  <si>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</si>
  <si>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</si>
  <si>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</si>
  <si>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</si>
  <si>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</si>
  <si>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</si>
  <si>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</si>
  <si>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</si>
  <si>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</si>
  <si>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</si>
  <si>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</si>
  <si>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</si>
  <si>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</si>
  <si>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</si>
  <si>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</si>
  <si>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</si>
  <si>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</si>
  <si>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</si>
  <si>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</si>
  <si>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</si>
  <si>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</si>
  <si>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</si>
  <si>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</si>
  <si>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</si>
  <si>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</si>
  <si>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</si>
  <si>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</si>
  <si>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</si>
  <si>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</si>
  <si>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</si>
  <si>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</si>
  <si>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</si>
  <si>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</si>
  <si>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</si>
  <si>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</si>
  <si>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</si>
  <si>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</si>
  <si>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</si>
  <si>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</si>
  <si>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</si>
  <si>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</si>
  <si>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</si>
  <si>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</si>
  <si>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</si>
  <si>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</si>
  <si>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</si>
  <si>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</si>
  <si>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</si>
  <si>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</si>
  <si>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</si>
  <si>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</si>
  <si>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</si>
  <si>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</si>
  <si>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</si>
  <si>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</si>
  <si>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</si>
  <si>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</si>
  <si>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</si>
  <si>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</si>
  <si>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</si>
  <si>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</si>
  <si>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</si>
  <si>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</si>
  <si>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</si>
  <si>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</si>
  <si>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</si>
  <si>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</si>
  <si>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</si>
  <si>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</si>
  <si>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</si>
  <si>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</si>
  <si>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</si>
  <si>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</si>
  <si>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</si>
  <si>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</si>
  <si>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</si>
  <si>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</si>
  <si>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</si>
  <si>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</si>
  <si>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</si>
  <si>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</si>
  <si>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</si>
  <si>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</si>
  <si>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</si>
  <si>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</si>
  <si>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</si>
  <si>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</si>
  <si>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</si>
  <si>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</si>
  <si>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</si>
  <si>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</si>
  <si>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</si>
  <si>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</si>
  <si>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</si>
  <si>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</si>
  <si>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</si>
  <si>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</si>
  <si>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</si>
  <si>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</si>
  <si>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</si>
  <si>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</si>
  <si>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</si>
  <si>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</si>
  <si>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</si>
  <si>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</si>
  <si>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</si>
  <si>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</si>
  <si>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</si>
  <si>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</si>
  <si>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</si>
  <si>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</si>
  <si>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</si>
  <si>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</si>
  <si>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</si>
  <si>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</si>
  <si>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</si>
  <si>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</si>
  <si>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</si>
  <si>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</si>
  <si>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</si>
  <si>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</si>
  <si>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</si>
  <si>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</si>
  <si>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</si>
  <si>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</si>
  <si>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</si>
  <si>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</si>
  <si>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</si>
  <si>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</si>
  <si>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</si>
  <si>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</si>
  <si>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</si>
  <si>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</si>
  <si>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</si>
  <si>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</si>
  <si>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</si>
  <si>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</si>
  <si>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</si>
  <si>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</si>
  <si>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</si>
  <si>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</si>
  <si>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</si>
  <si>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</si>
  <si>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</si>
  <si>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</si>
  <si>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</si>
  <si>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</si>
  <si>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</si>
  <si>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</si>
  <si>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</si>
  <si>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</si>
  <si>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</si>
  <si>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</si>
  <si>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</si>
  <si>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</si>
  <si>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</si>
  <si>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</si>
  <si>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</si>
  <si>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</si>
  <si>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</si>
  <si>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</si>
  <si>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</si>
  <si>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</si>
  <si>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</si>
  <si>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</si>
  <si>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</si>
  <si>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</si>
  <si>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</si>
  <si>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</si>
  <si>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</si>
  <si>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</si>
  <si>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</si>
  <si>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</si>
  <si>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</si>
  <si>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</si>
  <si>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</si>
  <si>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</si>
  <si>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</si>
  <si>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</si>
  <si>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</si>
  <si>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</si>
  <si>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</si>
  <si>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</si>
  <si>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</si>
  <si>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</si>
  <si>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</si>
  <si>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</si>
  <si>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</si>
  <si>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</si>
  <si>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</si>
  <si>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</si>
  <si>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</si>
  <si>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</si>
  <si>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</si>
  <si>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</si>
  <si>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</si>
  <si>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</si>
  <si>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</si>
  <si>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</si>
  <si>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</si>
  <si>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</si>
  <si>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</si>
  <si>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</si>
  <si>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</si>
  <si>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</si>
  <si>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</si>
  <si>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</si>
  <si>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</si>
  <si>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</si>
  <si>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</si>
  <si>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</si>
  <si>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</si>
  <si>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</si>
  <si>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</si>
  <si>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</si>
  <si>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</si>
  <si>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</si>
  <si>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</si>
  <si>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</si>
  <si>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</si>
  <si>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</si>
  <si>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</si>
  <si>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</si>
  <si>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</si>
  <si>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</si>
  <si>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</si>
  <si>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</si>
  <si>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</si>
  <si>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</si>
  <si>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</si>
  <si>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</si>
  <si>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</si>
  <si>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</si>
  <si>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</si>
  <si>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</si>
  <si>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</si>
  <si>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</si>
  <si>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</si>
  <si>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</si>
  <si>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</si>
  <si>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</si>
  <si>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</si>
  <si>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</si>
  <si>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</si>
  <si>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</si>
  <si>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</si>
  <si>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</si>
  <si>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</si>
  <si>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</si>
  <si>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</si>
  <si>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</si>
  <si>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</si>
  <si>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</si>
  <si>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</si>
  <si>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</si>
  <si>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</si>
  <si>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</si>
  <si>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</si>
  <si>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</si>
  <si>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</si>
  <si>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</si>
  <si>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</si>
  <si>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</si>
  <si>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</si>
  <si>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</si>
  <si>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</si>
  <si>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</si>
  <si>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</si>
  <si>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</si>
  <si>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</si>
  <si>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</si>
  <si>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</si>
  <si>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</si>
  <si>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</si>
  <si>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</si>
  <si>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</si>
  <si>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</si>
  <si>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</si>
  <si>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</si>
  <si>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</si>
  <si>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</si>
  <si>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</si>
  <si>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</si>
  <si>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</si>
  <si>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</si>
  <si>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</si>
  <si>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</si>
  <si>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</si>
  <si>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</si>
  <si>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</si>
  <si>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</si>
  <si>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</si>
  <si>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</si>
  <si>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</si>
  <si>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</si>
  <si>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</si>
  <si>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</si>
  <si>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</si>
  <si>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</si>
  <si>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</si>
  <si>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</si>
  <si>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</si>
  <si>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</si>
  <si>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</si>
  <si>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</si>
  <si>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</si>
  <si>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</si>
  <si>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</si>
  <si>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</si>
  <si>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</si>
  <si>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</si>
  <si>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</si>
  <si>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</si>
  <si>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</si>
  <si>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</si>
  <si>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</si>
  <si>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</si>
  <si>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</si>
  <si>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</si>
  <si>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</si>
  <si>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</si>
  <si>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</si>
  <si>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</si>
  <si>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</si>
  <si>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</si>
  <si>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</si>
  <si>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</si>
  <si>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</si>
  <si>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</si>
  <si>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</si>
  <si>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</si>
  <si>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</si>
  <si>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</si>
  <si>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</si>
  <si>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</si>
  <si>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</si>
  <si>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</si>
  <si>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</si>
  <si>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</si>
  <si>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</si>
  <si>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</si>
  <si>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</si>
  <si>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</si>
  <si>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</si>
  <si>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</si>
  <si>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</si>
  <si>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</si>
  <si>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</si>
  <si>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</si>
  <si>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</si>
  <si>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</si>
  <si>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</si>
  <si>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</si>
  <si>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</si>
  <si>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</si>
  <si>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</si>
  <si>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</si>
  <si>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</si>
  <si>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</si>
  <si>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</si>
  <si>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</si>
  <si>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</si>
  <si>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</si>
  <si>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</si>
  <si>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</si>
  <si>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</si>
  <si>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</si>
  <si>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</si>
  <si>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</si>
  <si>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</si>
  <si>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</si>
  <si>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</si>
  <si>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</si>
  <si>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</si>
  <si>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</si>
  <si>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</si>
  <si>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</si>
  <si>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</si>
  <si>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</si>
  <si>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</si>
  <si>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</si>
  <si>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</si>
  <si>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</si>
  <si>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</si>
  <si>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</si>
  <si>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</si>
  <si>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</si>
  <si>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</si>
  <si>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</si>
  <si>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</si>
  <si>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</si>
  <si>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</si>
  <si>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</si>
  <si>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</si>
  <si>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</si>
  <si>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</si>
  <si>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</si>
  <si>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</si>
  <si>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</si>
  <si>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</si>
  <si>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</si>
  <si>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</si>
  <si>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</si>
  <si>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</si>
  <si>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</si>
  <si>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</si>
  <si>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</si>
  <si>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</si>
  <si>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</si>
  <si>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</si>
  <si>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</si>
  <si>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</si>
  <si>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</si>
  <si>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</si>
  <si>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</si>
  <si>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</si>
  <si>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</si>
  <si>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</si>
  <si>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</si>
  <si>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</si>
  <si>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</si>
  <si>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</si>
  <si>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</si>
  <si>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</si>
  <si>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</si>
  <si>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</si>
  <si>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</si>
  <si>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</si>
  <si>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</si>
  <si>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</si>
  <si>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</si>
  <si>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</si>
  <si>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</si>
  <si>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</si>
  <si>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</si>
  <si>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</si>
  <si>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</si>
  <si>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</si>
  <si>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</si>
  <si>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</si>
  <si>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</si>
  <si>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</si>
  <si>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</si>
  <si>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</si>
  <si>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</si>
  <si>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</si>
  <si>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</si>
  <si>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</si>
  <si>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</si>
  <si>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</si>
  <si>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</si>
  <si>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</si>
  <si>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</si>
  <si>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</si>
  <si>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</si>
  <si>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</si>
  <si>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</si>
  <si>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</si>
  <si>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</si>
  <si>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</si>
  <si>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</si>
  <si>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</si>
  <si>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</si>
  <si>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</si>
  <si>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</si>
  <si>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</si>
  <si>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</si>
  <si>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</si>
  <si>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</si>
  <si>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</si>
  <si>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</si>
  <si>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</si>
  <si>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</si>
  <si>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</si>
  <si>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</si>
  <si>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</si>
  <si>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</si>
  <si>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</si>
  <si>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</si>
  <si>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</si>
  <si>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</si>
  <si>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</si>
  <si>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</si>
  <si>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</si>
  <si>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</si>
  <si>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</si>
  <si>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</si>
  <si>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</si>
  <si>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</si>
  <si>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</si>
  <si>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</si>
  <si>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</si>
  <si>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</si>
  <si>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</si>
  <si>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</si>
  <si>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</si>
  <si>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</si>
  <si>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</si>
  <si>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</si>
  <si>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</si>
  <si>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</si>
  <si>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</si>
  <si>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</si>
  <si>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</si>
  <si>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</si>
  <si>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</si>
  <si>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</si>
  <si>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</si>
  <si>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</si>
  <si>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</si>
  <si>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</si>
  <si>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</si>
  <si>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</si>
  <si>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</si>
  <si>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</si>
  <si>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</si>
  <si>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</si>
  <si>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</si>
  <si>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</si>
  <si>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</si>
  <si>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</si>
  <si>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</si>
  <si>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</si>
  <si>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</si>
  <si>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</si>
  <si>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</si>
  <si>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</si>
  <si>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</si>
  <si>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</si>
  <si>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</si>
  <si>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</si>
  <si>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</si>
  <si>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</si>
  <si>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</si>
  <si>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</si>
  <si>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</si>
  <si>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</si>
  <si>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</si>
  <si>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</si>
  <si>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</si>
  <si>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</si>
  <si>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</si>
  <si>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</si>
  <si>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</si>
  <si>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</si>
  <si>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</si>
  <si>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</si>
  <si>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</si>
  <si>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</si>
  <si>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</si>
  <si>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</si>
  <si>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</si>
  <si>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</si>
  <si>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</si>
  <si>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</si>
  <si>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</si>
  <si>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</si>
  <si>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</si>
  <si>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</si>
  <si>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</si>
  <si>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</si>
  <si>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</si>
  <si>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</si>
  <si>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</si>
  <si>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</si>
  <si>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</si>
  <si>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</si>
  <si>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</si>
  <si>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</si>
  <si>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</si>
  <si>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</si>
  <si>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</si>
  <si>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</si>
  <si>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</si>
  <si>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</si>
  <si>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</si>
  <si>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</si>
  <si>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</si>
  <si>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</si>
  <si>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</si>
  <si>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</si>
  <si>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</si>
  <si>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</si>
  <si>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</si>
  <si>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</si>
  <si>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</si>
  <si>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</si>
  <si>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</si>
  <si>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</si>
  <si>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</si>
  <si>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</si>
  <si>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</si>
  <si>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</si>
  <si>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</si>
  <si>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</si>
  <si>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</si>
  <si>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</si>
  <si>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</si>
  <si>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</si>
  <si>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</si>
  <si>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</si>
  <si>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</si>
  <si>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</si>
  <si>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</si>
  <si>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</si>
  <si>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</si>
  <si>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</si>
  <si>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</si>
  <si>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</si>
  <si>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</si>
  <si>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</si>
  <si>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</si>
  <si>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</si>
  <si>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</si>
  <si>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</si>
  <si>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</si>
  <si>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</si>
  <si>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</si>
  <si>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</si>
  <si>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</si>
  <si>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</si>
  <si>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</si>
  <si>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</si>
  <si>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</si>
  <si>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</si>
  <si>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</si>
  <si>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</si>
  <si>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</si>
  <si>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</si>
  <si>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</si>
  <si>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</si>
  <si>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</si>
  <si>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</si>
  <si>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</si>
  <si>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</si>
  <si>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</si>
  <si>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</si>
  <si>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</si>
  <si>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</si>
  <si>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</si>
  <si>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</si>
  <si>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</si>
  <si>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</si>
  <si>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</si>
  <si>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</si>
  <si>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</si>
  <si>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</si>
  <si>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</si>
  <si>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</si>
  <si>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</si>
  <si>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</si>
  <si>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</si>
  <si>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</si>
  <si>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</si>
  <si>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</si>
  <si>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</si>
  <si>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</si>
  <si>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</si>
  <si>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</si>
  <si>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</si>
  <si>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</si>
  <si>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</si>
  <si>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</si>
  <si>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</si>
  <si>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</si>
  <si>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</si>
  <si>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</si>
  <si>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</si>
  <si>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</si>
  <si>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</si>
  <si>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</si>
  <si>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</si>
  <si>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</si>
  <si>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</si>
  <si>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</si>
  <si>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</si>
  <si>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</si>
  <si>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</si>
  <si>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</si>
  <si>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</si>
  <si>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</si>
  <si>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</si>
  <si>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</si>
  <si>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</si>
  <si>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</si>
  <si>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</si>
  <si>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</si>
  <si>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</si>
  <si>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</si>
  <si>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</si>
  <si>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</si>
  <si>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</si>
  <si>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</si>
  <si>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</si>
  <si>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</si>
  <si>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</si>
  <si>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</si>
  <si>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</si>
  <si>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</si>
  <si>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</si>
  <si>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</si>
  <si>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</si>
  <si>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</si>
  <si>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</si>
  <si>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</si>
  <si>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</si>
  <si>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</si>
  <si>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</si>
  <si>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</si>
  <si>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</si>
  <si>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</si>
  <si>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</si>
  <si>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</si>
  <si>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</si>
  <si>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</si>
  <si>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</si>
  <si>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</si>
  <si>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</si>
  <si>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</si>
  <si>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</si>
  <si>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</si>
  <si>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</si>
  <si>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</si>
  <si>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</si>
  <si>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</si>
  <si>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</si>
  <si>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</si>
  <si>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</si>
  <si>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</si>
  <si>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</si>
  <si>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</si>
  <si>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</si>
  <si>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</si>
  <si>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</si>
  <si>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</si>
  <si>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</si>
  <si>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</si>
  <si>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</si>
  <si>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</si>
  <si>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</si>
  <si>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</si>
  <si>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</si>
  <si>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</si>
  <si>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</si>
  <si>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</si>
  <si>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</si>
  <si>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</si>
  <si>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</si>
  <si>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</si>
  <si>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</si>
  <si>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</si>
  <si>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</si>
  <si>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</si>
  <si>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</si>
  <si>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</si>
  <si>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</si>
  <si>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</si>
  <si>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</si>
  <si>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</si>
  <si>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</si>
  <si>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</si>
  <si>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</si>
  <si>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</si>
  <si>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</si>
  <si>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</si>
  <si>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</si>
  <si>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</si>
  <si>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</si>
  <si>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</si>
  <si>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</si>
  <si>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</si>
  <si>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</si>
  <si>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</si>
  <si>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</si>
  <si>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</si>
  <si>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</si>
  <si>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</si>
  <si>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</si>
  <si>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</si>
  <si>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</si>
  <si>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</si>
  <si>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</si>
  <si>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</si>
  <si>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</si>
  <si>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</si>
  <si>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</si>
  <si>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</si>
  <si>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</si>
  <si>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</si>
  <si>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</si>
  <si>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</si>
  <si>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</si>
  <si>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</si>
  <si>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</si>
  <si>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</si>
  <si>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</si>
  <si>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</si>
  <si>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</si>
  <si>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</si>
  <si>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</si>
  <si>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</si>
  <si>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</si>
  <si>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</si>
  <si>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</si>
  <si>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</si>
  <si>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</si>
  <si>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</si>
  <si>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</si>
  <si>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</si>
  <si>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</si>
  <si>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</si>
  <si>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</si>
  <si>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</si>
  <si>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</si>
  <si>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</si>
  <si>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</si>
  <si>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</si>
  <si>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</si>
  <si>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</si>
  <si>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</si>
  <si>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</si>
  <si>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</si>
  <si>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</si>
  <si>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</si>
  <si>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</si>
  <si>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</si>
  <si>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</si>
  <si>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</si>
  <si>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</si>
  <si>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</si>
  <si>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</si>
  <si>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</si>
  <si>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</si>
  <si>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</si>
  <si>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</si>
  <si>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</si>
  <si>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</si>
  <si>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</si>
  <si>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</si>
  <si>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</si>
  <si>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</si>
  <si>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</si>
  <si>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</si>
  <si>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</si>
  <si>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</si>
  <si>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</si>
  <si>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</si>
  <si>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</si>
  <si>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</si>
  <si>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</si>
  <si>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</si>
  <si>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</si>
  <si>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</si>
  <si>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</si>
  <si>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</si>
  <si>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</si>
  <si>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</si>
  <si>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</si>
  <si>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</si>
  <si>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</si>
  <si>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</si>
  <si>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</si>
  <si>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</si>
  <si>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</si>
  <si>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</si>
  <si>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</si>
  <si>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</si>
  <si>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</si>
  <si>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</si>
  <si>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</si>
  <si>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</si>
  <si>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</si>
  <si>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</si>
  <si>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</si>
  <si>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</si>
  <si>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</si>
  <si>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</si>
  <si>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</si>
  <si>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</si>
  <si>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</si>
  <si>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</si>
  <si>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</si>
  <si>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</si>
  <si>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</si>
  <si>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</si>
  <si>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</si>
  <si>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</si>
  <si>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</si>
  <si>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</si>
  <si>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</si>
  <si>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</si>
  <si>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</si>
  <si>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</si>
  <si>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</si>
  <si>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</si>
  <si>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</si>
  <si>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</si>
  <si>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</si>
  <si>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</si>
  <si>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</si>
  <si>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</si>
  <si>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</si>
  <si>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</si>
  <si>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</si>
  <si>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</si>
  <si>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</si>
  <si>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</si>
  <si>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</si>
  <si>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</si>
  <si>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</si>
  <si>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</si>
  <si>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</si>
  <si>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</si>
  <si>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</si>
  <si>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</si>
  <si>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</si>
  <si>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</si>
  <si>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</si>
  <si>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</si>
  <si>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</si>
  <si>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</si>
  <si>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</si>
  <si>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</si>
  <si>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</si>
  <si>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</si>
  <si>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</si>
  <si>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</si>
  <si>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</si>
  <si>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</si>
  <si>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</si>
  <si>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</si>
  <si>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</si>
  <si>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</si>
  <si>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</si>
  <si>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</si>
  <si>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</si>
  <si>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</si>
  <si>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</si>
  <si>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</si>
  <si>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</si>
  <si>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</si>
  <si>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</si>
  <si>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</si>
  <si>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</si>
  <si>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</si>
  <si>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</si>
  <si>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</si>
  <si>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</si>
  <si>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</si>
  <si>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</si>
  <si>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</si>
  <si>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</si>
  <si>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</si>
  <si>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</si>
  <si>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</si>
  <si>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</si>
  <si>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</si>
  <si>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</si>
  <si>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</si>
  <si>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</si>
  <si>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</si>
  <si>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</si>
  <si>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</si>
  <si>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</si>
  <si>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</si>
  <si>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</si>
  <si>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</si>
  <si>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</si>
  <si>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</si>
  <si>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</si>
  <si>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</si>
  <si>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</si>
  <si>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</si>
  <si>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</si>
  <si>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</si>
  <si>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</si>
  <si>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</si>
  <si>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</si>
  <si>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</si>
  <si>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</si>
  <si>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</si>
  <si>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</si>
  <si>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</si>
  <si>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</si>
  <si>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</si>
  <si>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</si>
  <si>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</si>
  <si>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</si>
  <si>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</si>
  <si>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</si>
  <si>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</si>
  <si>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</si>
  <si>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</si>
  <si>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</si>
  <si>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</si>
  <si>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</si>
  <si>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</si>
  <si>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</si>
  <si>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</si>
  <si>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</si>
  <si>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</si>
  <si>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</si>
  <si>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</si>
  <si>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</si>
  <si>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</si>
  <si>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</si>
  <si>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</si>
  <si>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</si>
  <si>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</si>
  <si>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</si>
  <si>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</si>
  <si>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</si>
  <si>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</si>
  <si>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</si>
  <si>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</si>
  <si>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</si>
  <si>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</si>
  <si>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</si>
  <si>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</si>
  <si>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</si>
  <si>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</si>
  <si>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</si>
  <si>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</si>
  <si>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</si>
  <si>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</si>
  <si>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</si>
  <si>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</si>
  <si>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</si>
  <si>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</si>
  <si>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</si>
  <si>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</si>
  <si>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</si>
  <si>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</si>
  <si>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</si>
  <si>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</si>
  <si>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</si>
  <si>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</si>
  <si>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</si>
  <si>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</si>
  <si>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</si>
  <si>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</si>
  <si>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</si>
  <si>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</si>
  <si>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</si>
  <si>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</si>
  <si>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</si>
  <si>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</si>
  <si>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</si>
  <si>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</si>
  <si>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</si>
  <si>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</si>
  <si>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</si>
  <si>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</si>
  <si>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</si>
  <si>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</si>
  <si>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</si>
  <si>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</si>
  <si>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</si>
  <si>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</si>
  <si>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</si>
  <si>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</si>
  <si>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</si>
  <si>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</si>
  <si>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</si>
  <si>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</si>
  <si>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</si>
  <si>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</si>
  <si>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</si>
  <si>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</si>
  <si>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</si>
  <si>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</si>
  <si>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</si>
  <si>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</si>
  <si>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</si>
  <si>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</si>
  <si>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</si>
  <si>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</si>
  <si>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</si>
  <si>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</si>
  <si>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</si>
  <si>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</si>
  <si>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</si>
  <si>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</si>
  <si>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</si>
  <si>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</si>
  <si>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</si>
  <si>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</si>
  <si>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</si>
  <si>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</si>
  <si>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</si>
  <si>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</si>
  <si>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</si>
  <si>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</si>
  <si>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</si>
  <si>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</si>
  <si>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</si>
  <si>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</si>
  <si>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</si>
  <si>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</si>
  <si>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</si>
  <si>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</si>
  <si>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</si>
  <si>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</si>
  <si>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</si>
  <si>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</si>
  <si>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</si>
  <si>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</si>
  <si>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</si>
  <si>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</si>
  <si>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</si>
  <si>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</si>
  <si>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</si>
  <si>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</si>
  <si>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</si>
  <si>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</si>
  <si>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</si>
  <si>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</si>
  <si>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</si>
  <si>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</si>
  <si>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</si>
  <si>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</si>
  <si>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</si>
  <si>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</si>
  <si>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</si>
  <si>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</si>
  <si>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</si>
  <si>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</si>
  <si>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</si>
  <si>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</si>
  <si>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</si>
  <si>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</si>
  <si>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</si>
  <si>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</si>
  <si>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</si>
  <si>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</si>
  <si>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</si>
  <si>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</si>
  <si>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</si>
  <si>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</si>
  <si>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</si>
  <si>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</si>
  <si>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</si>
  <si>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</si>
  <si>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</si>
  <si>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</si>
  <si>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</si>
  <si>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</si>
  <si>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</si>
  <si>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</si>
  <si>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</si>
  <si>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</si>
  <si>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</si>
  <si>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</si>
  <si>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</si>
  <si>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</si>
  <si>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</si>
  <si>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</si>
  <si>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</si>
  <si>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</si>
  <si>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</si>
  <si>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</si>
  <si>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</si>
  <si>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</si>
  <si>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</si>
  <si>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</si>
  <si>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</si>
  <si>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</si>
  <si>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</si>
  <si>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</si>
  <si>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</si>
  <si>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</si>
  <si>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</si>
  <si>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</si>
  <si>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</si>
  <si>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</si>
  <si>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</si>
  <si>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</si>
  <si>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</si>
  <si>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</si>
  <si>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</si>
  <si>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</si>
  <si>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</si>
  <si>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</si>
  <si>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</si>
  <si>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</si>
  <si>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</si>
  <si>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</si>
  <si>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</si>
  <si>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</si>
  <si>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</si>
  <si>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</si>
  <si>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</si>
  <si>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</si>
  <si>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</si>
  <si>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</si>
  <si>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</si>
  <si>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</si>
  <si>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</si>
  <si>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</si>
  <si>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</si>
  <si>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</si>
  <si>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</si>
  <si>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</si>
  <si>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</si>
  <si>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</si>
  <si>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</si>
  <si>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</si>
  <si>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</si>
  <si>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</si>
  <si>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</si>
  <si>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</si>
  <si>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</si>
  <si>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</si>
  <si>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</si>
  <si>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</si>
  <si>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</si>
  <si>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</si>
  <si>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</si>
  <si>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</si>
  <si>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</si>
  <si>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</si>
  <si>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</si>
  <si>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</si>
  <si>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</si>
  <si>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</si>
  <si>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</si>
  <si>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</si>
  <si>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</si>
  <si>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</si>
  <si>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</si>
  <si>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</si>
  <si>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</si>
  <si>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</si>
  <si>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</si>
  <si>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</si>
  <si>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</si>
  <si>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</si>
  <si>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</si>
  <si>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</si>
  <si>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</si>
  <si>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</si>
  <si>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</si>
  <si>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</si>
  <si>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</si>
  <si>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</si>
  <si>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</si>
  <si>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</si>
  <si>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</si>
  <si>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</si>
  <si>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</si>
  <si>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</si>
  <si>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</si>
  <si>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</si>
  <si>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</si>
  <si>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</si>
  <si>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</si>
  <si>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</si>
  <si>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</si>
  <si>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</si>
  <si>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</si>
  <si>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</si>
  <si>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</si>
  <si>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</si>
  <si>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</si>
  <si>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</si>
  <si>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</si>
  <si>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</si>
  <si>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</si>
  <si>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</si>
  <si>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</si>
  <si>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</si>
  <si>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</si>
  <si>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</si>
  <si>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</si>
  <si>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</si>
  <si>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</si>
  <si>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</si>
  <si>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</si>
  <si>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</si>
  <si>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</si>
  <si>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</si>
  <si>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</si>
  <si>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</si>
  <si>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</si>
  <si>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</si>
  <si>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</si>
  <si>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</si>
  <si>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</si>
  <si>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</si>
  <si>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</si>
  <si>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</si>
  <si>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</si>
  <si>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</si>
  <si>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</si>
  <si>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</si>
  <si>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</si>
  <si>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</si>
  <si>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</si>
  <si>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</si>
  <si>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</si>
  <si>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</si>
  <si>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</si>
  <si>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</si>
  <si>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</si>
  <si>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</si>
  <si>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</si>
  <si>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</si>
  <si>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</si>
  <si>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</si>
  <si>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</si>
  <si>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</si>
  <si>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</si>
  <si>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</si>
  <si>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</si>
  <si>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</si>
  <si>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</si>
  <si>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</si>
  <si>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</si>
  <si>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</si>
  <si>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</si>
  <si>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</si>
  <si>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</si>
  <si>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</si>
  <si>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</si>
  <si>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</si>
  <si>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</si>
  <si>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</si>
  <si>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</si>
  <si>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</si>
  <si>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</si>
  <si>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</si>
  <si>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</si>
  <si>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</si>
  <si>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</si>
  <si>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</si>
  <si>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</si>
  <si>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</si>
  <si>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</si>
  <si>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</si>
  <si>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</si>
  <si>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</si>
  <si>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</si>
  <si>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</si>
  <si>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</si>
  <si>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</si>
  <si>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</si>
  <si>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</si>
  <si>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</si>
  <si>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</si>
  <si>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</si>
  <si>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</si>
  <si>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</si>
  <si>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</si>
  <si>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</si>
  <si>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</si>
  <si>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</si>
  <si>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</si>
  <si>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</si>
  <si>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</si>
  <si>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</si>
  <si>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</si>
  <si>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</si>
  <si>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</si>
  <si>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</si>
  <si>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</si>
  <si>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</si>
  <si>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</si>
  <si>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</si>
  <si>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</si>
  <si>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</si>
  <si>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</si>
  <si>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</si>
  <si>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</si>
  <si>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</si>
  <si>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</si>
  <si>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</si>
  <si>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</si>
  <si>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</si>
  <si>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</si>
  <si>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</si>
  <si>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</si>
  <si>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</si>
  <si>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</si>
  <si>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</si>
  <si>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</si>
  <si>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</si>
  <si>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</si>
  <si>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</si>
  <si>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</si>
  <si>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</si>
  <si>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</si>
  <si>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</si>
  <si>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</si>
  <si>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</si>
  <si>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</si>
  <si>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</si>
  <si>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</si>
  <si>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</si>
  <si>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</si>
  <si>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</si>
  <si>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</si>
  <si>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</si>
  <si>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</si>
  <si>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</si>
  <si>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</si>
  <si>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</si>
  <si>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</si>
  <si>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</si>
  <si>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</si>
  <si>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</si>
  <si>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</si>
  <si>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</si>
  <si>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</si>
  <si>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</si>
  <si>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</si>
  <si>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</si>
  <si>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</si>
  <si>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</si>
  <si>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</si>
  <si>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</si>
  <si>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</si>
  <si>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</si>
  <si>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</si>
  <si>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</si>
  <si>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</si>
  <si>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</si>
  <si>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</si>
  <si>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</si>
  <si>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</si>
  <si>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</si>
  <si>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</si>
  <si>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</si>
  <si>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</si>
  <si>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</si>
  <si>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</si>
  <si>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</si>
  <si>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</si>
  <si>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</si>
  <si>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</si>
  <si>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</si>
  <si>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</si>
  <si>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</si>
  <si>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</si>
  <si>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</si>
  <si>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</si>
  <si>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</si>
  <si>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</si>
  <si>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</si>
  <si>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</si>
  <si>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</si>
  <si>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</si>
  <si>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</si>
  <si>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</si>
  <si>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</si>
  <si>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</si>
  <si>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</si>
  <si>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</si>
  <si>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</si>
  <si>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</si>
  <si>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</si>
  <si>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</si>
  <si>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</si>
  <si>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</si>
  <si>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</si>
  <si>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</si>
  <si>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</si>
  <si>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</si>
  <si>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</si>
  <si>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</si>
  <si>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</si>
  <si>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</si>
  <si>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</si>
  <si>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</si>
  <si>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</si>
  <si>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</si>
  <si>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</si>
  <si>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</si>
  <si>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</si>
  <si>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</si>
  <si>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</si>
  <si>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</si>
  <si>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</si>
  <si>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</si>
  <si>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</si>
  <si>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</si>
  <si>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</si>
  <si>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</si>
  <si>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</si>
  <si>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</si>
  <si>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</si>
  <si>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</si>
  <si>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</si>
  <si>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</si>
  <si>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</si>
  <si>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</si>
  <si>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</si>
  <si>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</si>
  <si>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</si>
  <si>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</si>
  <si>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</si>
  <si>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</si>
  <si>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</si>
  <si>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</si>
  <si>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</si>
  <si>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</si>
  <si>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</si>
  <si>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</si>
  <si>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</si>
  <si>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</si>
  <si>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</si>
  <si>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</si>
  <si>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</si>
  <si>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</si>
  <si>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</si>
  <si>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</si>
  <si>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</si>
  <si>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</si>
  <si>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</si>
  <si>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</si>
  <si>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</si>
  <si>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</si>
  <si>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</si>
  <si>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</si>
  <si>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</si>
  <si>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</si>
  <si>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</si>
  <si>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</si>
  <si>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</si>
  <si>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</si>
  <si>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</si>
  <si>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</si>
  <si>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</si>
  <si>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</si>
  <si>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</si>
  <si>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</si>
  <si>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</si>
  <si>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</si>
  <si>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</si>
  <si>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</si>
  <si>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</si>
  <si>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</si>
  <si>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</si>
  <si>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</si>
  <si>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</si>
  <si>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</si>
  <si>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</si>
  <si>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</si>
  <si>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</si>
  <si>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</si>
  <si>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</si>
  <si>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</si>
  <si>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</si>
  <si>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</si>
  <si>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</si>
  <si>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</si>
  <si>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</si>
  <si>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</si>
  <si>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</si>
  <si>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</si>
  <si>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</si>
  <si>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</si>
  <si>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</si>
  <si>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</si>
  <si>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</si>
  <si>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</si>
  <si>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</si>
  <si>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</si>
  <si>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</si>
  <si>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</si>
  <si>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</si>
  <si>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</si>
  <si>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</si>
  <si>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</si>
  <si>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</si>
  <si>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</si>
  <si>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</si>
  <si>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</si>
  <si>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</si>
  <si>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</si>
  <si>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</si>
  <si>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</si>
  <si>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</si>
  <si>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</si>
  <si>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</si>
  <si>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</si>
  <si>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</si>
  <si>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</si>
  <si>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</si>
  <si>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</si>
  <si>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</si>
  <si>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</si>
  <si>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</si>
  <si>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</si>
  <si>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</si>
  <si>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</si>
  <si>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</si>
  <si>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</si>
  <si>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</si>
  <si>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</si>
  <si>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</si>
  <si>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</si>
  <si>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</si>
  <si>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</si>
  <si>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</si>
  <si>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</si>
  <si>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</si>
  <si>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</si>
  <si>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</si>
  <si>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</si>
  <si>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</si>
  <si>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</si>
  <si>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</si>
  <si>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</si>
  <si>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</si>
  <si>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</si>
  <si>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</si>
  <si>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</si>
  <si>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</si>
  <si>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</si>
  <si>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</si>
  <si>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</si>
  <si>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</si>
  <si>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</si>
  <si>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</si>
  <si>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</si>
  <si>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</si>
  <si>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</si>
  <si>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</si>
  <si>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</si>
  <si>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</si>
  <si>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</si>
  <si>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</si>
  <si>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</si>
  <si>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</si>
  <si>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</si>
  <si>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</si>
  <si>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</si>
  <si>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</si>
  <si>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</si>
  <si>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</si>
  <si>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</si>
  <si>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</si>
  <si>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</si>
  <si>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</si>
  <si>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</si>
  <si>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</si>
  <si>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</si>
  <si>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</si>
  <si>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</si>
  <si>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</si>
  <si>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</si>
  <si>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</si>
  <si>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</si>
  <si>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</si>
  <si>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</si>
  <si>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</si>
  <si>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</si>
  <si>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</si>
  <si>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</si>
  <si>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</si>
  <si>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</si>
  <si>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</si>
  <si>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</si>
  <si>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</si>
  <si>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</si>
  <si>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</si>
  <si>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</si>
  <si>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</si>
  <si>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</si>
  <si>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</si>
  <si>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</si>
  <si>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</si>
  <si>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</si>
  <si>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</si>
  <si>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</si>
  <si>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</si>
  <si>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</si>
  <si>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</si>
  <si>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</si>
  <si>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</si>
  <si>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</si>
  <si>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</si>
  <si>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</si>
  <si>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</si>
  <si>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</si>
  <si>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</si>
  <si>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</si>
  <si>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</si>
  <si>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</si>
  <si>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</si>
  <si>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</si>
  <si>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</si>
  <si>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</si>
  <si>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</si>
  <si>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</si>
  <si>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</si>
  <si>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</si>
  <si>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</si>
  <si>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</si>
  <si>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</si>
  <si>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</si>
  <si>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</si>
  <si>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</si>
  <si>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</si>
  <si>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</si>
  <si>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</si>
  <si>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</si>
  <si>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</si>
  <si>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</si>
  <si>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</si>
  <si>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</si>
  <si>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</si>
  <si>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</si>
  <si>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</si>
  <si>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</si>
  <si>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</si>
  <si>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</si>
  <si>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</si>
  <si>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</si>
  <si>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</si>
  <si>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</si>
  <si>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</si>
  <si>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</si>
  <si>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</si>
  <si>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</si>
  <si>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</si>
  <si>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</si>
  <si>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</si>
  <si>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</si>
  <si>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</si>
  <si>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</si>
  <si>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</si>
  <si>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</si>
  <si>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</si>
  <si>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</si>
  <si>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</si>
  <si>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</si>
  <si>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</si>
  <si>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</si>
  <si>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</si>
  <si>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</si>
  <si>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</si>
  <si>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</si>
  <si>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</si>
  <si>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</si>
  <si>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</si>
  <si>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</si>
  <si>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</si>
  <si>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</si>
  <si>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</si>
  <si>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</si>
  <si>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</si>
  <si>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</si>
  <si>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</si>
  <si>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</si>
  <si>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</si>
  <si>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</si>
  <si>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</si>
  <si>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</si>
  <si>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</si>
  <si>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</si>
  <si>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</si>
  <si>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</si>
  <si>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</si>
  <si>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</si>
  <si>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</si>
  <si>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</si>
  <si>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</si>
  <si>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</si>
  <si>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</si>
  <si>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</si>
  <si>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</si>
  <si>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</si>
  <si>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</si>
  <si>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</si>
  <si>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</si>
  <si>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</si>
  <si>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</si>
  <si>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</si>
  <si>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</si>
  <si>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</si>
  <si>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</si>
  <si>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</si>
  <si>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</si>
  <si>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</si>
  <si>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</si>
  <si>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</si>
  <si>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</si>
  <si>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</si>
  <si>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</si>
  <si>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</si>
  <si>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</si>
  <si>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</si>
  <si>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</si>
  <si>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</si>
  <si>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</si>
  <si>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</si>
  <si>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</si>
  <si>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</si>
  <si>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</si>
  <si>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</si>
  <si>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</si>
  <si>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</si>
  <si>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</si>
  <si>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</si>
  <si>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</si>
  <si>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</si>
  <si>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</si>
  <si>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</si>
  <si>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</si>
  <si>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</si>
  <si>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</si>
  <si>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</si>
  <si>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</si>
  <si>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</si>
  <si>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</si>
  <si>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</si>
  <si>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</si>
  <si>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</si>
  <si>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</si>
  <si>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</si>
  <si>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</si>
  <si>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</si>
  <si>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</si>
  <si>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</si>
  <si>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</si>
  <si>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</si>
  <si>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</si>
  <si>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</si>
  <si>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</si>
  <si>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</si>
  <si>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</si>
  <si>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</si>
  <si>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</si>
  <si>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</si>
  <si>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</si>
  <si>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</si>
  <si>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</si>
  <si>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</si>
  <si>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</si>
  <si>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</si>
  <si>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</si>
  <si>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</si>
  <si>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</si>
  <si>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</si>
  <si>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</si>
  <si>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</si>
  <si>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</si>
  <si>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</si>
  <si>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</si>
  <si>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</si>
  <si>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</si>
  <si>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</si>
  <si>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</si>
  <si>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</si>
  <si>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</si>
  <si>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</si>
  <si>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</si>
  <si>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</si>
  <si>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</si>
  <si>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</si>
  <si>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</si>
  <si>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</si>
  <si>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</si>
  <si>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</si>
  <si>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</si>
  <si>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</si>
  <si>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</si>
  <si>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</si>
  <si>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</si>
  <si>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</si>
  <si>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</si>
  <si>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</si>
  <si>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</si>
  <si>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</si>
  <si>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</si>
  <si>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</si>
  <si>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</si>
  <si>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</si>
  <si>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</si>
  <si>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</si>
  <si>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</si>
  <si>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</si>
  <si>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</si>
  <si>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</si>
  <si>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</si>
  <si>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</si>
  <si>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</si>
  <si>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</si>
  <si>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</si>
  <si>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</si>
  <si>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</si>
  <si>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</si>
  <si>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</si>
  <si>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</si>
  <si>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</si>
  <si>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</si>
  <si>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</si>
  <si>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</si>
  <si>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</si>
  <si>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</si>
  <si>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</si>
  <si>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</si>
  <si>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</si>
  <si>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</si>
  <si>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</si>
  <si>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</si>
  <si>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</si>
  <si>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</si>
  <si>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</si>
  <si>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</si>
  <si>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</si>
  <si>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</si>
  <si>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</si>
  <si>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</si>
  <si>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</si>
  <si>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</si>
  <si>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</si>
  <si>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</si>
  <si>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</si>
  <si>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</si>
  <si>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</si>
  <si>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</si>
  <si>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</si>
  <si>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</si>
  <si>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</si>
  <si>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</si>
  <si>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</si>
  <si>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</si>
  <si>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</si>
  <si>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</si>
  <si>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</si>
  <si>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</si>
  <si>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</si>
  <si>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</si>
  <si>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</si>
  <si>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</si>
  <si>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</si>
  <si>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</si>
  <si>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</si>
  <si>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</si>
  <si>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</si>
  <si>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</si>
  <si>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</si>
  <si>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</si>
  <si>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</si>
  <si>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</si>
  <si>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</si>
  <si>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</si>
  <si>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</si>
  <si>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</si>
  <si>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</si>
  <si>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</si>
  <si>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</si>
  <si>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</si>
  <si>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</si>
  <si>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</si>
  <si>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</si>
  <si>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</si>
  <si>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</si>
  <si>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</si>
  <si>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</si>
  <si>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</si>
  <si>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</si>
  <si>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</si>
  <si>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</si>
  <si>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</si>
  <si>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</si>
  <si>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</si>
  <si>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</si>
  <si>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</si>
  <si>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</si>
  <si>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</si>
  <si>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</si>
  <si>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</si>
  <si>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</si>
  <si>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</si>
  <si>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</si>
  <si>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</si>
  <si>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</si>
  <si>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</si>
  <si>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</si>
  <si>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</si>
  <si>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</si>
  <si>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</si>
  <si>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</si>
  <si>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</si>
  <si>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</si>
  <si>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</si>
  <si>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</si>
  <si>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</si>
  <si>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</si>
  <si>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</si>
  <si>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</si>
  <si>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</si>
  <si>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</si>
  <si>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</si>
  <si>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</si>
  <si>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</si>
  <si>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</si>
  <si>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</si>
  <si>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</si>
  <si>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</si>
  <si>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</si>
  <si>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</si>
  <si>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</si>
  <si>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</si>
  <si>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</si>
  <si>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</si>
  <si>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</si>
  <si>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</si>
  <si>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</si>
  <si>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</si>
  <si>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</si>
  <si>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</si>
  <si>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</si>
  <si>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</si>
  <si>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</si>
  <si>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</si>
  <si>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</si>
  <si>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</si>
  <si>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</si>
  <si>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</si>
  <si>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</si>
  <si>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</si>
  <si>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</si>
  <si>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</si>
  <si>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</si>
  <si>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</si>
  <si>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</si>
  <si>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</si>
  <si>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</si>
  <si>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</si>
  <si>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</si>
  <si>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</si>
  <si>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</si>
  <si>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</si>
  <si>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</si>
  <si>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</si>
  <si>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</si>
  <si>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</si>
  <si>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</si>
  <si>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</si>
  <si>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</si>
  <si>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</si>
  <si>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</si>
  <si>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</si>
  <si>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</si>
  <si>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</si>
  <si>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</si>
  <si>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</si>
  <si>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</si>
  <si>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</si>
  <si>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</si>
  <si>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</si>
  <si>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</si>
  <si>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</si>
  <si>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</si>
  <si>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</si>
  <si>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</si>
  <si>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</si>
  <si>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</si>
  <si>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</si>
  <si>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</si>
  <si>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</si>
  <si>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</si>
  <si>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</si>
  <si>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</si>
  <si>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</si>
  <si>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</si>
  <si>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</si>
  <si>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</si>
  <si>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</si>
  <si>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</si>
  <si>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</si>
  <si>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</si>
  <si>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</si>
  <si>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</si>
  <si>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</si>
  <si>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</si>
  <si>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</si>
  <si>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</si>
  <si>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</si>
  <si>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</si>
  <si>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</si>
  <si>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</si>
  <si>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</si>
  <si>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</si>
  <si>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</si>
  <si>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</si>
  <si>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</si>
  <si>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</si>
  <si>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</si>
  <si>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</si>
  <si>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</si>
  <si>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</si>
  <si>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</si>
  <si>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</si>
  <si>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</si>
  <si>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</si>
  <si>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</si>
  <si>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</si>
  <si>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</si>
  <si>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</si>
  <si>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</si>
  <si>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</si>
  <si>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</si>
  <si>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</si>
  <si>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</si>
  <si>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</si>
  <si>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</si>
  <si>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</si>
  <si>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</si>
  <si>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</si>
  <si>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</si>
  <si>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</si>
  <si>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</si>
  <si>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</si>
  <si>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</si>
  <si>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</si>
  <si>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</si>
  <si>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</si>
  <si>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</si>
  <si>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</si>
  <si>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</si>
  <si>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</si>
  <si>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</si>
  <si>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</si>
  <si>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</si>
  <si>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</si>
  <si>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</si>
  <si>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</si>
  <si>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</si>
  <si>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</si>
  <si>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</si>
  <si>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</si>
  <si>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</si>
  <si>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</si>
  <si>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</si>
  <si>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</si>
  <si>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</si>
  <si>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</si>
  <si>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</si>
  <si>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</si>
  <si>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</si>
  <si>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</si>
  <si>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</si>
  <si>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</si>
  <si>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</si>
  <si>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</si>
  <si>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</si>
  <si>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</si>
  <si>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</si>
  <si>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</si>
  <si>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</si>
  <si>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</si>
  <si>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</si>
  <si>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</si>
  <si>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</si>
  <si>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</si>
  <si>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</si>
  <si>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</si>
  <si>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</si>
  <si>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</si>
  <si>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</si>
  <si>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</si>
  <si>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</si>
  <si>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</si>
  <si>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</si>
  <si>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</si>
  <si>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</si>
  <si>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</si>
  <si>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</si>
  <si>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</si>
  <si>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</si>
  <si>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</si>
  <si>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</si>
  <si>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</si>
  <si>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</si>
  <si>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</si>
  <si>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</si>
  <si>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</si>
  <si>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</si>
  <si>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</si>
  <si>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</si>
  <si>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</si>
  <si>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</si>
  <si>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</si>
  <si>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</si>
  <si>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</si>
  <si>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</si>
  <si>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</si>
  <si>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</si>
  <si>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</si>
  <si>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</si>
  <si>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</si>
  <si>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</si>
  <si>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</si>
  <si>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</si>
  <si>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</si>
  <si>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</si>
  <si>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</si>
  <si>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</si>
  <si>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</si>
  <si>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</si>
  <si>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</si>
  <si>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</si>
  <si>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</si>
  <si>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</si>
  <si>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</si>
  <si>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</si>
  <si>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</si>
  <si>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</si>
  <si>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</si>
  <si>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</si>
  <si>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</si>
  <si>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</si>
  <si>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</si>
  <si>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</si>
  <si>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</si>
  <si>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</si>
  <si>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</si>
  <si>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</si>
  <si>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</si>
  <si>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</si>
  <si>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</si>
  <si>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</si>
  <si>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</si>
  <si>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</si>
  <si>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</si>
  <si>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</si>
  <si>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</si>
  <si>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</si>
  <si>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</si>
  <si>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</si>
  <si>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</si>
  <si>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</si>
  <si>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</si>
  <si>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</si>
  <si>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</si>
  <si>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</si>
  <si>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</si>
  <si>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</si>
  <si>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</si>
  <si>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</si>
  <si>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</si>
  <si>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</si>
  <si>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</si>
  <si>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</si>
  <si>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</si>
  <si>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</si>
  <si>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</si>
  <si>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</si>
  <si>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</si>
  <si>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</si>
  <si>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</si>
  <si>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</si>
  <si>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</si>
  <si>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</si>
  <si>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</si>
  <si>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</si>
  <si>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</si>
  <si>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</si>
  <si>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</si>
  <si>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</si>
  <si>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</si>
  <si>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</si>
  <si>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</si>
  <si>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</si>
  <si>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</si>
  <si>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</si>
  <si>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</si>
  <si>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</si>
  <si>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</si>
  <si>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</si>
  <si>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</si>
  <si>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</si>
  <si>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</si>
  <si>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</si>
  <si>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</si>
  <si>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</si>
  <si>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</si>
  <si>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</si>
  <si>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</si>
  <si>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</si>
  <si>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</si>
  <si>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</si>
  <si>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</si>
  <si>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</si>
  <si>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</si>
  <si>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</si>
  <si>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</si>
  <si>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</si>
  <si>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</si>
  <si>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</si>
  <si>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</si>
  <si>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</si>
  <si>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</si>
  <si>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</si>
  <si>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</si>
  <si>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</si>
  <si>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</si>
  <si>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</si>
  <si>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</si>
  <si>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</si>
  <si>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</si>
  <si>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</si>
  <si>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</si>
  <si>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</si>
  <si>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</si>
  <si>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</si>
  <si>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</si>
  <si>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</si>
  <si>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</si>
  <si>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</si>
  <si>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</si>
  <si>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</si>
  <si>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</si>
  <si>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</si>
  <si>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</si>
  <si>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</si>
  <si>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</si>
  <si>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</si>
  <si>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</si>
  <si>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</si>
  <si>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</si>
  <si>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</si>
  <si>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</si>
  <si>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</si>
  <si>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</si>
  <si>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</si>
  <si>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</si>
  <si>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</si>
  <si>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</si>
  <si>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</si>
  <si>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</si>
  <si>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</si>
  <si>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</si>
  <si>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</si>
  <si>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</si>
  <si>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</si>
  <si>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</si>
  <si>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</si>
  <si>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</si>
  <si>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</si>
  <si>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</si>
  <si>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</si>
  <si>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</si>
  <si>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</si>
  <si>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</si>
  <si>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</si>
  <si>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</si>
  <si>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</si>
  <si>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</si>
  <si>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</si>
  <si>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</si>
  <si>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</si>
  <si>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</si>
  <si>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</si>
  <si>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</si>
  <si>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</si>
  <si>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</si>
  <si>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</si>
  <si>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</si>
  <si>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</si>
  <si>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</si>
  <si>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</si>
  <si>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</si>
  <si>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</si>
  <si>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</si>
  <si>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</si>
  <si>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</si>
  <si>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</si>
  <si>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</si>
  <si>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</si>
  <si>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</si>
  <si>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</si>
  <si>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</si>
  <si>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</si>
  <si>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</si>
  <si>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</si>
  <si>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</si>
  <si>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</si>
  <si>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</si>
  <si>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</si>
  <si>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</si>
  <si>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</si>
  <si>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</si>
  <si>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</si>
  <si>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</si>
  <si>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</si>
  <si>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</si>
  <si>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</si>
  <si>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</si>
  <si>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</si>
  <si>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</si>
  <si>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</si>
  <si>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</si>
  <si>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</si>
  <si>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</si>
  <si>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</si>
  <si>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</si>
  <si>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</si>
  <si>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</si>
  <si>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</si>
  <si>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</si>
  <si>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</si>
  <si>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</si>
  <si>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</si>
  <si>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</si>
  <si>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</si>
  <si>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</si>
  <si>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</si>
  <si>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</si>
  <si>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</si>
  <si>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</si>
  <si>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</si>
  <si>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</si>
  <si>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</si>
  <si>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</si>
  <si>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</si>
  <si>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</si>
  <si>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</si>
  <si>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</si>
  <si>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</si>
  <si>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</si>
  <si>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</si>
  <si>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</si>
  <si>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</si>
  <si>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</si>
  <si>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</si>
  <si>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</si>
  <si>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</si>
  <si>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</si>
  <si>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</si>
  <si>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</si>
  <si>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</si>
  <si>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</si>
  <si>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</si>
  <si>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</si>
  <si>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</si>
  <si>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</si>
  <si>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</si>
  <si>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</si>
  <si>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</si>
  <si>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</si>
  <si>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</si>
  <si>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</si>
  <si>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</si>
  <si>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</si>
  <si>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</si>
  <si>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</si>
  <si>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</si>
  <si>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</si>
  <si>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</si>
  <si>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</si>
  <si>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</si>
  <si>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</si>
  <si>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</si>
  <si>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</si>
  <si>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</si>
  <si>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</si>
  <si>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</si>
  <si>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</si>
  <si>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</si>
  <si>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</si>
  <si>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</si>
  <si>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</si>
  <si>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</si>
  <si>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</si>
  <si>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</si>
  <si>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</si>
  <si>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</si>
  <si>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</si>
  <si>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</si>
  <si>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</si>
  <si>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</si>
  <si>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</si>
  <si>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</si>
  <si>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</si>
  <si>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</si>
  <si>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</si>
  <si>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</si>
  <si>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</si>
  <si>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</si>
  <si>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</si>
  <si>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</si>
  <si>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</si>
  <si>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</si>
  <si>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</si>
  <si>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</si>
  <si>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</si>
  <si>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</si>
  <si>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</si>
  <si>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</si>
  <si>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</si>
  <si>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</si>
  <si>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</si>
  <si>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</si>
  <si>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</si>
  <si>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</si>
  <si>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</si>
  <si>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</si>
  <si>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</si>
  <si>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</si>
  <si>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</si>
  <si>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</si>
  <si>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</si>
  <si>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</si>
  <si>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</si>
  <si>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</si>
  <si>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</si>
  <si>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</si>
  <si>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</si>
  <si>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</si>
  <si>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</si>
  <si>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</si>
  <si>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</si>
  <si>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</si>
  <si>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</si>
  <si>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</si>
  <si>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</si>
  <si>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</si>
  <si>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</si>
  <si>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</si>
  <si>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</si>
  <si>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</si>
  <si>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</si>
  <si>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</si>
  <si>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</si>
  <si>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</si>
  <si>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</si>
  <si>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</si>
  <si>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</si>
  <si>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</si>
  <si>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</si>
  <si>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</si>
  <si>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</si>
  <si>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</si>
  <si>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</si>
  <si>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</si>
  <si>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</si>
  <si>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</si>
  <si>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</si>
  <si>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</si>
  <si>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</si>
  <si>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</si>
  <si>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</si>
  <si>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</si>
  <si>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</si>
  <si>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</si>
  <si>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</si>
  <si>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</si>
  <si>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</si>
  <si>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</si>
  <si>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</si>
  <si>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</si>
  <si>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</si>
  <si>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</si>
  <si>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</si>
  <si>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</si>
  <si>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</si>
  <si>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</si>
  <si>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</si>
  <si>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</si>
  <si>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</si>
  <si>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</si>
  <si>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</si>
  <si>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</si>
  <si>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</si>
  <si>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</si>
  <si>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</si>
  <si>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</si>
  <si>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</si>
  <si>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</si>
  <si>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</si>
  <si>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</si>
  <si>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</si>
  <si>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</si>
  <si>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</si>
  <si>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</si>
  <si>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</si>
  <si>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</si>
  <si>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</si>
  <si>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</si>
  <si>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</si>
  <si>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</si>
  <si>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</si>
  <si>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</si>
  <si>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</si>
  <si>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</si>
  <si>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</si>
  <si>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</si>
  <si>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</si>
  <si>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</si>
  <si>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</si>
  <si>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</si>
  <si>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</si>
  <si>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</si>
  <si>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</si>
  <si>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</si>
  <si>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</si>
  <si>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</si>
  <si>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</si>
  <si>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</si>
  <si>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</si>
  <si>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</si>
  <si>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</si>
  <si>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</si>
  <si>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</si>
  <si>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</si>
  <si>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</si>
  <si>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</si>
  <si>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</si>
  <si>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</si>
  <si>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</si>
  <si>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</si>
  <si>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</si>
  <si>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</si>
  <si>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</si>
  <si>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</si>
  <si>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</si>
  <si>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</si>
  <si>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</si>
  <si>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</si>
  <si>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</si>
  <si>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</si>
  <si>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</si>
  <si>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</si>
  <si>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</si>
  <si>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</si>
  <si>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</si>
  <si>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</si>
  <si>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</si>
  <si>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</si>
  <si>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</si>
  <si>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</si>
  <si>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</si>
  <si>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</si>
  <si>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</si>
  <si>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</si>
  <si>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</si>
  <si>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</si>
  <si>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</si>
  <si>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</si>
  <si>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</si>
  <si>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</si>
  <si>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</si>
  <si>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</si>
  <si>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</si>
  <si>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</si>
  <si>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</si>
  <si>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</si>
  <si>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</si>
  <si>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</si>
  <si>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</si>
  <si>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</si>
  <si>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</si>
  <si>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</si>
  <si>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</si>
  <si>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</si>
  <si>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</si>
  <si>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</si>
  <si>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</si>
  <si>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</si>
  <si>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</si>
  <si>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</si>
  <si>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</si>
  <si>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</si>
  <si>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</si>
  <si>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</si>
  <si>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</si>
  <si>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</si>
  <si>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</si>
  <si>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</si>
  <si>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</si>
  <si>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</si>
  <si>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</si>
  <si>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</si>
  <si>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</si>
  <si>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</si>
  <si>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</si>
  <si>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</si>
  <si>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</si>
  <si>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</si>
  <si>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</si>
  <si>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</si>
  <si>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</si>
  <si>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</si>
  <si>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</si>
  <si>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</si>
  <si>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</si>
  <si>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</si>
  <si>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</si>
  <si>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</si>
  <si>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</si>
  <si>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</si>
  <si>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</si>
  <si>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</si>
  <si>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</si>
  <si>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</si>
  <si>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</si>
  <si>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</si>
  <si>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</si>
  <si>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</si>
  <si>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</si>
  <si>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</si>
  <si>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</si>
  <si>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</si>
  <si>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</si>
  <si>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</si>
  <si>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</si>
  <si>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</si>
  <si>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</si>
  <si>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</si>
  <si>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</si>
  <si>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</si>
  <si>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</si>
  <si>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</si>
  <si>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</si>
  <si>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</si>
  <si>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</si>
  <si>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</si>
  <si>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</si>
  <si>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</si>
  <si>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</si>
  <si>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</si>
  <si>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</si>
  <si>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</si>
  <si>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</si>
  <si>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</si>
  <si>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</si>
  <si>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</si>
  <si>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</si>
  <si>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</si>
  <si>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</si>
  <si>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</si>
  <si>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</si>
  <si>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Control Concepts Inc.</t>
  </si>
  <si>
    <t>All products manufactured by Control Concepts Inc.</t>
  </si>
  <si>
    <t>038380564</t>
  </si>
  <si>
    <t>DUNS</t>
  </si>
  <si>
    <t>8077 Century Blvd, Chanhassen MN 55317 U.S.A.</t>
  </si>
  <si>
    <t>Cory Watkins</t>
  </si>
  <si>
    <t>cwatkins@ccipower.com</t>
  </si>
  <si>
    <t>(952) 474-6200</t>
  </si>
  <si>
    <t>President</t>
  </si>
  <si>
    <t>https://ccipower.com/how-contact-us/conflict-minerals-statement</t>
  </si>
  <si>
    <t>Not required for our product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</si>
</sst>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41">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sz val="11"/>
      <color theme="1"/>
      <name val="Calibri"/>
      <family val="3"/>
      <charset val="128"/>
      <scheme val="minor"/>
    </font>
    <font>
      <sz val="11"/>
      <color theme="0"/>
      <name val="Calibri"/>
      <family val="3"/>
      <charset val="128"/>
      <scheme val="minor"/>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u/>
      <sz val="10"/>
      <color indexed="12"/>
      <name val="Cambria"/>
      <family val="3"/>
      <charset val="128"/>
      <scheme val="major"/>
    </font>
    <font>
      <u/>
      <sz val="12"/>
      <color theme="10"/>
      <name val="Cambria"/>
      <family val="1"/>
    </font>
  </fonts>
  <fills count="9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s>
  <borders count="7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right/>
      <top/>
      <bottom style="thick">
        <color theme="4" tint="0.49995422223578601"/>
      </bottom>
      <diagonal/>
    </border>
  </borders>
  <cellStyleXfs count="1144">
    <xf numFmtId="0" fontId="0" fillId="0" borderId="0"/>
    <xf numFmtId="9"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4" fillId="0" borderId="0" applyFont="0" applyFill="0" applyBorder="0" applyAlignment="0" applyProtection="0"/>
    <xf numFmtId="164" fontId="14" fillId="0" borderId="0" applyFont="0" applyFill="0" applyBorder="0" applyAlignment="0" applyProtection="0"/>
    <xf numFmtId="171"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2" fontId="14" fillId="0" borderId="0" applyFont="0" applyFill="0" applyBorder="0" applyAlignment="0" applyProtection="0"/>
    <xf numFmtId="168" fontId="14" fillId="0" borderId="0" applyFont="0" applyFill="0" applyBorder="0" applyAlignment="0" applyProtection="0"/>
    <xf numFmtId="170" fontId="14" fillId="0" borderId="0" applyFont="0" applyFill="0" applyBorder="0" applyAlignment="0" applyProtection="0"/>
    <xf numFmtId="17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6" fontId="82"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77" fillId="0" borderId="0" applyNumberFormat="0" applyFill="0" applyBorder="0" applyProtection="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5" fillId="0" borderId="0"/>
    <xf numFmtId="0" fontId="82" fillId="0" borderId="0"/>
    <xf numFmtId="0" fontId="82" fillId="0" borderId="0"/>
    <xf numFmtId="166"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6" fontId="5" fillId="0" borderId="0"/>
    <xf numFmtId="0" fontId="11" fillId="0" borderId="0"/>
    <xf numFmtId="166" fontId="82" fillId="0" borderId="0"/>
    <xf numFmtId="0" fontId="6" fillId="0" borderId="0"/>
    <xf numFmtId="0" fontId="6" fillId="0" borderId="0"/>
    <xf numFmtId="166" fontId="11" fillId="0" borderId="0"/>
    <xf numFmtId="0" fontId="6" fillId="0" borderId="0"/>
    <xf numFmtId="0" fontId="11" fillId="0" borderId="0"/>
    <xf numFmtId="0" fontId="6" fillId="0" borderId="0"/>
    <xf numFmtId="0" fontId="67" fillId="0" borderId="0">
      <alignment vertical="center"/>
    </xf>
    <xf numFmtId="166" fontId="5" fillId="0" borderId="0"/>
    <xf numFmtId="0" fontId="68" fillId="0" borderId="0"/>
    <xf numFmtId="0" fontId="6" fillId="0" borderId="0"/>
    <xf numFmtId="0" fontId="82" fillId="0" borderId="0"/>
    <xf numFmtId="0" fontId="68" fillId="0" borderId="0"/>
    <xf numFmtId="0" fontId="6" fillId="0" borderId="0"/>
    <xf numFmtId="0" fontId="6" fillId="0" borderId="0"/>
    <xf numFmtId="0" fontId="6" fillId="0" borderId="0"/>
    <xf numFmtId="0" fontId="6" fillId="0" borderId="0"/>
    <xf numFmtId="0" fontId="6" fillId="0" borderId="0"/>
    <xf numFmtId="0" fontId="82" fillId="0" borderId="0"/>
    <xf numFmtId="0" fontId="6" fillId="0" borderId="0"/>
    <xf numFmtId="0" fontId="82" fillId="0" borderId="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8" fillId="0" borderId="0"/>
    <xf numFmtId="0" fontId="68" fillId="0" borderId="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 fillId="0" borderId="0"/>
    <xf numFmtId="0" fontId="6" fillId="0" borderId="0"/>
    <xf numFmtId="166" fontId="5" fillId="0" borderId="0"/>
    <xf numFmtId="166" fontId="5" fillId="0" borderId="0"/>
    <xf numFmtId="0" fontId="69" fillId="0" borderId="0"/>
    <xf numFmtId="0" fontId="82"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4" fillId="0" borderId="0"/>
    <xf numFmtId="0" fontId="82" fillId="0" borderId="0"/>
    <xf numFmtId="0" fontId="82" fillId="0" borderId="0"/>
    <xf numFmtId="0" fontId="82" fillId="0" borderId="0"/>
    <xf numFmtId="166" fontId="82"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6"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77" fillId="0" borderId="0" applyNumberFormat="0" applyFill="0" applyBorder="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0" fontId="118"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8" fillId="85" borderId="0" applyNumberFormat="0" applyBorder="0" applyAlignment="0" applyProtection="0"/>
    <xf numFmtId="0" fontId="118" fillId="86" borderId="0" applyNumberFormat="0" applyBorder="0" applyAlignment="0" applyProtection="0"/>
    <xf numFmtId="0" fontId="118" fillId="87" borderId="0" applyNumberFormat="0" applyBorder="0" applyAlignment="0" applyProtection="0"/>
    <xf numFmtId="0" fontId="118" fillId="88" borderId="0" applyNumberFormat="0" applyBorder="0" applyAlignment="0" applyProtection="0"/>
    <xf numFmtId="0" fontId="118" fillId="89" borderId="0" applyNumberFormat="0" applyBorder="0" applyAlignment="0" applyProtection="0"/>
    <xf numFmtId="0" fontId="118" fillId="90" borderId="0" applyNumberFormat="0" applyBorder="0" applyAlignment="0" applyProtection="0"/>
    <xf numFmtId="0" fontId="118" fillId="91" borderId="0" applyNumberFormat="0" applyBorder="0" applyAlignment="0" applyProtection="0"/>
    <xf numFmtId="0" fontId="118" fillId="92" borderId="0" applyNumberFormat="0" applyBorder="0" applyAlignment="0" applyProtection="0"/>
    <xf numFmtId="0" fontId="118" fillId="93" borderId="0" applyNumberFormat="0" applyBorder="0" applyAlignment="0" applyProtection="0"/>
    <xf numFmtId="0" fontId="119" fillId="14" borderId="0" applyNumberFormat="0" applyBorder="0" applyAlignment="0" applyProtection="0"/>
    <xf numFmtId="0" fontId="119" fillId="15" borderId="0" applyNumberFormat="0" applyBorder="0" applyAlignment="0" applyProtection="0"/>
    <xf numFmtId="0" fontId="119" fillId="16" borderId="0" applyNumberFormat="0" applyBorder="0" applyAlignment="0" applyProtection="0"/>
    <xf numFmtId="0" fontId="119" fillId="17" borderId="0" applyNumberFormat="0" applyBorder="0" applyAlignment="0" applyProtection="0"/>
    <xf numFmtId="0" fontId="119" fillId="18" borderId="0" applyNumberFormat="0" applyBorder="0" applyAlignment="0" applyProtection="0"/>
    <xf numFmtId="0" fontId="119" fillId="19" borderId="0" applyNumberFormat="0" applyBorder="0" applyAlignment="0" applyProtection="0"/>
    <xf numFmtId="0" fontId="119" fillId="20" borderId="0" applyNumberFormat="0" applyBorder="0" applyAlignment="0" applyProtection="0"/>
    <xf numFmtId="0" fontId="119" fillId="21" borderId="0" applyNumberFormat="0" applyBorder="0" applyAlignment="0" applyProtection="0"/>
    <xf numFmtId="0" fontId="119" fillId="22" borderId="0" applyNumberFormat="0" applyBorder="0" applyAlignment="0" applyProtection="0"/>
    <xf numFmtId="0" fontId="119" fillId="23" borderId="0" applyNumberFormat="0" applyBorder="0" applyAlignment="0" applyProtection="0"/>
    <xf numFmtId="0" fontId="119" fillId="24" borderId="0" applyNumberFormat="0" applyBorder="0" applyAlignment="0" applyProtection="0"/>
    <xf numFmtId="0" fontId="119" fillId="25" borderId="0" applyNumberFormat="0" applyBorder="0" applyAlignment="0" applyProtection="0"/>
    <xf numFmtId="0" fontId="120" fillId="26" borderId="0" applyNumberFormat="0" applyBorder="0" applyAlignment="0" applyProtection="0"/>
    <xf numFmtId="0" fontId="121" fillId="27" borderId="1" applyNumberFormat="0" applyAlignment="0" applyProtection="0"/>
    <xf numFmtId="0" fontId="122" fillId="28" borderId="2" applyNumberFormat="0" applyAlignment="0" applyProtection="0"/>
    <xf numFmtId="0" fontId="123" fillId="0" borderId="0" applyNumberFormat="0" applyFill="0" applyBorder="0" applyAlignment="0" applyProtection="0"/>
    <xf numFmtId="0" fontId="124" fillId="29" borderId="0" applyNumberFormat="0" applyBorder="0" applyAlignment="0" applyProtection="0"/>
    <xf numFmtId="0" fontId="125" fillId="0" borderId="3" applyNumberFormat="0" applyFill="0" applyAlignment="0" applyProtection="0"/>
    <xf numFmtId="0" fontId="126" fillId="0" borderId="76" applyNumberFormat="0" applyFill="0" applyAlignment="0" applyProtection="0"/>
    <xf numFmtId="0" fontId="127" fillId="0" borderId="5" applyNumberFormat="0" applyFill="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40" fillId="0" borderId="0" applyNumberFormat="0" applyFill="0" applyBorder="0">
      <protection locked="0"/>
    </xf>
    <xf numFmtId="0" fontId="130" fillId="30" borderId="1" applyNumberFormat="0" applyAlignment="0" applyProtection="0"/>
    <xf numFmtId="0" fontId="131" fillId="0" borderId="6" applyNumberFormat="0" applyFill="0" applyAlignment="0" applyProtection="0"/>
    <xf numFmtId="0" fontId="132" fillId="31" borderId="0" applyNumberFormat="0" applyBorder="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33" fillId="0" borderId="0">
      <alignment vertical="center"/>
    </xf>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34" fillId="0" borderId="0"/>
    <xf numFmtId="0" fontId="118" fillId="32" borderId="7" applyNumberFormat="0" applyFont="0" applyAlignment="0" applyProtection="0"/>
    <xf numFmtId="0" fontId="135" fillId="27" borderId="8" applyNumberFormat="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36" fillId="0" borderId="0" applyNumberFormat="0" applyFill="0" applyBorder="0" applyAlignment="0" applyProtection="0"/>
    <xf numFmtId="0" fontId="137" fillId="0" borderId="9" applyNumberFormat="0" applyFill="0" applyAlignment="0" applyProtection="0"/>
    <xf numFmtId="0" fontId="138" fillId="0" borderId="0" applyNumberFormat="0" applyFill="0" applyBorder="0" applyAlignment="0" applyProtection="0"/>
    <xf numFmtId="0" fontId="1" fillId="0" borderId="0"/>
    <xf numFmtId="0" fontId="1" fillId="0" borderId="0"/>
    <xf numFmtId="0" fontId="1" fillId="0" borderId="0"/>
    <xf numFmtId="0" fontId="1" fillId="0" borderId="0"/>
  </cellStyleXfs>
  <cellXfs count="407">
    <xf numFmtId="0" fontId="0" fillId="0" borderId="0" xfId="0"/>
    <xf numFmtId="0" fontId="19" fillId="45" borderId="11" xfId="0" applyFont="1" applyFill="1" applyBorder="1" applyAlignment="1">
      <alignment horizontal="center" vertical="center"/>
    </xf>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4" applyFont="1"/>
    <xf numFmtId="0" fontId="82" fillId="0" borderId="0" xfId="594"/>
    <xf numFmtId="0" fontId="24" fillId="0" borderId="0" xfId="492" applyFont="1" applyFill="1" applyAlignment="1" applyProtection="1">
      <alignment horizontal="center"/>
      <protection hidden="1"/>
    </xf>
    <xf numFmtId="0" fontId="24" fillId="0" borderId="0" xfId="492"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2"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3"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6"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492"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6" fontId="8"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9" fontId="19"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5" applyFont="1" applyBorder="1" applyAlignment="1">
      <alignment horizontal="center" vertical="top" wrapText="1"/>
    </xf>
    <xf numFmtId="0" fontId="27" fillId="0" borderId="52" xfId="575" applyFont="1" applyBorder="1" applyAlignment="1">
      <alignment vertical="top" wrapText="1"/>
    </xf>
    <xf numFmtId="166" fontId="27"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8"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7"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7"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79"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79"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7" fillId="0" borderId="0" xfId="0" applyFont="1"/>
    <xf numFmtId="0" fontId="47" fillId="0" borderId="0" xfId="0" applyFont="1" applyAlignment="1">
      <alignment vertical="top"/>
    </xf>
    <xf numFmtId="0" fontId="79"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7" fillId="0" borderId="0" xfId="828" applyFont="1" applyAlignment="1">
      <alignment horizontal="justify" vertical="top"/>
    </xf>
    <xf numFmtId="0" fontId="79"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4" fillId="47" borderId="0" xfId="0" applyFont="1" applyFill="1" applyAlignment="1">
      <alignment horizontal="left" vertical="top" wrapText="1"/>
    </xf>
    <xf numFmtId="0" fontId="9" fillId="47" borderId="0" xfId="507"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5" applyNumberFormat="1" applyFont="1" applyBorder="1" applyAlignment="1">
      <alignment horizontal="center" vertical="top" wrapText="1"/>
    </xf>
    <xf numFmtId="0" fontId="27" fillId="45" borderId="18" xfId="575" applyFont="1" applyFill="1" applyBorder="1" applyAlignment="1">
      <alignment vertical="top" wrapText="1"/>
    </xf>
    <xf numFmtId="0" fontId="115" fillId="0" borderId="0" xfId="0" applyFont="1" applyAlignment="1">
      <alignment wrapText="1"/>
    </xf>
    <xf numFmtId="0" fontId="49" fillId="0" borderId="0" xfId="0" applyFont="1" applyAlignment="1">
      <alignment wrapText="1"/>
    </xf>
    <xf numFmtId="0" fontId="101" fillId="0" borderId="0" xfId="507" applyFont="1" applyAlignment="1">
      <alignment horizontal="left" vertical="top" wrapText="1"/>
    </xf>
    <xf numFmtId="9" fontId="49" fillId="0" borderId="0" xfId="0" applyNumberFormat="1" applyFont="1" applyAlignment="1">
      <alignment horizontal="left" vertical="top"/>
    </xf>
    <xf numFmtId="0" fontId="117" fillId="0" borderId="0" xfId="0" applyFont="1" applyAlignment="1">
      <alignment vertical="top" wrapText="1"/>
    </xf>
    <xf numFmtId="0" fontId="49" fillId="0" borderId="0" xfId="0" applyFont="1" applyAlignment="1" applyProtection="1">
      <alignment vertical="top" wrapText="1"/>
      <protection hidden="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27" fillId="0" borderId="53" xfId="0" applyFont="1" applyBorder="1" applyAlignment="1">
      <alignment horizontal="center"/>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26" fillId="0" borderId="0" xfId="492" applyFont="1" applyFill="1" applyBorder="1" applyAlignment="1" applyProtection="1">
      <alignment horizontal="center" vertical="center" wrapText="1"/>
      <protection hidden="1"/>
    </xf>
    <xf numFmtId="0" fontId="19" fillId="0" borderId="0" xfId="0" applyFont="1" applyAlignment="1" applyProtection="1">
      <alignment horizontal="left" vertical="center"/>
      <protection locked="0"/>
    </xf>
    <xf numFmtId="0" fontId="19" fillId="45" borderId="56" xfId="0" applyFont="1" applyFill="1" applyBorder="1" applyAlignment="1">
      <alignment horizontal="left" vertical="center"/>
    </xf>
    <xf numFmtId="0" fontId="19" fillId="45" borderId="33" xfId="0" applyFont="1" applyFill="1" applyBorder="1" applyAlignment="1">
      <alignment horizontal="left" vertical="center"/>
    </xf>
    <xf numFmtId="0" fontId="13" fillId="45" borderId="25" xfId="0" applyFont="1" applyFill="1" applyBorder="1" applyAlignment="1" applyProtection="1">
      <alignment horizontal="center" wrapText="1"/>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9" fillId="45" borderId="11" xfId="0" applyFont="1" applyFill="1" applyBorder="1" applyAlignment="1">
      <alignment horizontal="center" vertical="center"/>
    </xf>
    <xf numFmtId="0" fontId="15" fillId="45" borderId="11" xfId="0" applyFont="1" applyFill="1" applyBorder="1" applyAlignment="1">
      <alignment horizontal="left" vertical="center" wrapText="1"/>
    </xf>
    <xf numFmtId="0" fontId="15" fillId="0" borderId="0" xfId="0" applyFont="1" applyAlignment="1" applyProtection="1">
      <alignment horizontal="left" vertical="center" wrapText="1"/>
      <protection locked="0"/>
    </xf>
    <xf numFmtId="0" fontId="19" fillId="0" borderId="56" xfId="0" applyFont="1" applyBorder="1" applyAlignment="1" applyProtection="1">
      <alignment horizontal="left" vertical="center"/>
      <protection locked="0"/>
    </xf>
    <xf numFmtId="0" fontId="19" fillId="0" borderId="33" xfId="0" applyFont="1" applyBorder="1" applyAlignment="1" applyProtection="1">
      <alignment horizontal="left" vertical="center"/>
      <protection locked="0"/>
    </xf>
    <xf numFmtId="0" fontId="18" fillId="45" borderId="11" xfId="0" applyFont="1" applyFill="1" applyBorder="1" applyAlignment="1" applyProtection="1">
      <alignment horizontal="left" wrapText="1"/>
      <protection hidden="1"/>
    </xf>
    <xf numFmtId="0" fontId="25" fillId="0" borderId="25" xfId="492" applyFont="1" applyFill="1" applyBorder="1" applyAlignment="1" applyProtection="1">
      <alignment horizontal="center"/>
      <protection hidden="1"/>
    </xf>
    <xf numFmtId="0" fontId="18" fillId="45" borderId="25" xfId="0" applyFont="1" applyFill="1" applyBorder="1" applyAlignment="1" applyProtection="1">
      <alignment horizontal="left" wrapText="1"/>
      <protection hidden="1"/>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21"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9" fillId="45" borderId="57" xfId="0" applyFont="1" applyFill="1" applyBorder="1" applyAlignment="1">
      <alignment horizontal="left" vertical="center"/>
    </xf>
    <xf numFmtId="0" fontId="19" fillId="45" borderId="65" xfId="0" applyFont="1" applyFill="1" applyBorder="1" applyAlignment="1">
      <alignment horizontal="left" vertical="center"/>
    </xf>
    <xf numFmtId="167" fontId="18" fillId="45" borderId="31" xfId="0" applyNumberFormat="1" applyFont="1" applyFill="1" applyBorder="1" applyAlignment="1" applyProtection="1">
      <alignment horizontal="center" wrapText="1"/>
      <protection locked="0"/>
    </xf>
    <xf numFmtId="167" fontId="18" fillId="45" borderId="58" xfId="0" applyNumberFormat="1" applyFont="1" applyFill="1" applyBorder="1" applyAlignment="1" applyProtection="1">
      <alignment horizontal="center" wrapText="1"/>
      <protection locked="0"/>
    </xf>
    <xf numFmtId="9" fontId="19" fillId="45" borderId="56" xfId="0" applyNumberFormat="1" applyFont="1" applyFill="1" applyBorder="1" applyAlignment="1">
      <alignment horizontal="left" vertical="center"/>
    </xf>
    <xf numFmtId="9" fontId="19" fillId="45" borderId="33" xfId="0" applyNumberFormat="1" applyFont="1" applyFill="1" applyBorder="1" applyAlignment="1">
      <alignment horizontal="left" vertical="center"/>
    </xf>
    <xf numFmtId="0" fontId="23"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492" applyFont="1" applyFill="1" applyBorder="1" applyAlignment="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8"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9" fillId="45" borderId="56" xfId="0" applyNumberFormat="1" applyFont="1" applyFill="1" applyBorder="1" applyAlignment="1" applyProtection="1">
      <alignment horizontal="left" vertical="center"/>
      <protection locked="0"/>
    </xf>
    <xf numFmtId="9" fontId="19" fillId="45" borderId="33" xfId="0" applyNumberFormat="1" applyFont="1" applyFill="1" applyBorder="1" applyAlignment="1" applyProtection="1">
      <alignment horizontal="left" vertical="center"/>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3" fillId="45" borderId="0" xfId="492"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77" fillId="45" borderId="56" xfId="492" applyNumberFormat="1" applyFill="1" applyBorder="1">
      <protection locked="0"/>
    </xf>
    <xf numFmtId="0" fontId="139" fillId="45" borderId="33" xfId="498" applyFont="1" applyFill="1" applyBorder="1" applyAlignment="1">
      <alignment horizontal="left" vertical="center" wrapText="1"/>
      <protection locked="0"/>
    </xf>
    <xf numFmtId="0" fontId="139" fillId="45" borderId="11" xfId="498" applyFont="1" applyFill="1" applyBorder="1" applyAlignment="1">
      <alignment horizontal="left" vertical="center" wrapText="1"/>
      <protection locked="0"/>
    </xf>
    <xf numFmtId="0" fontId="139" fillId="45" borderId="56" xfId="498" applyFont="1" applyFill="1" applyBorder="1" applyAlignment="1">
      <alignment horizontal="left" vertical="center" wrapText="1"/>
      <protection locked="0"/>
    </xf>
  </cellXfs>
  <cellStyles count="1144">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2 2 2" xfId="991" xr:uid="{83F4F7BA-D509-433E-9A5A-EBAE23047EB1}"/>
    <cellStyle name="20% - Accent1 2 2 3" xfId="877" xr:uid="{51B3F7E4-7DCA-4444-BA86-9B1456653ECF}"/>
    <cellStyle name="20% - Accent1 2 3" xfId="713" xr:uid="{EDF434F6-97A8-4C97-92EF-01B4CD7E3E3F}"/>
    <cellStyle name="20% - Accent1 2 3 2" xfId="944" xr:uid="{C88FB339-E39B-4D95-83D5-A80847B6ED7B}"/>
    <cellStyle name="20% - Accent1 2 4" xfId="1060" xr:uid="{F51A08B7-00C5-43C3-A156-1B4D2C2E3DB4}"/>
    <cellStyle name="20% - Accent1 2 5" xfId="829" xr:uid="{B06C4953-752A-40E9-8156-97779C3A8879}"/>
    <cellStyle name="20% - Accent1 3" xfId="807" xr:uid="{E07D2041-971E-4110-B638-511848290013}"/>
    <cellStyle name="20% - Accent1 3 2" xfId="1038" xr:uid="{E12ED14A-A41A-4AEA-A168-1C42CF01A625}"/>
    <cellStyle name="20% - Accent1 4" xfId="924" xr:uid="{79CF7950-475E-4F9A-9784-6CA8222B9E34}"/>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2 2 2" xfId="992" xr:uid="{D4505CB1-BC9F-48BE-9D11-28F1A0C02BD2}"/>
    <cellStyle name="20% - Accent2 2 2 3" xfId="878" xr:uid="{3B384CF6-7E08-4B87-97C2-B5F38267ECBE}"/>
    <cellStyle name="20% - Accent2 2 3" xfId="714" xr:uid="{726E0599-9AC6-4E76-AACC-0FD8436401F4}"/>
    <cellStyle name="20% - Accent2 2 3 2" xfId="945" xr:uid="{F6F6C1AB-8DA4-494D-8150-12B367F3ADF0}"/>
    <cellStyle name="20% - Accent2 2 4" xfId="1061" xr:uid="{BC29C906-77D5-495C-929F-97D8A6D7E0AF}"/>
    <cellStyle name="20% - Accent2 2 5" xfId="830" xr:uid="{8ADA6266-B4B0-4C7C-8F57-78DC31297F23}"/>
    <cellStyle name="20% - Accent2 3" xfId="810" xr:uid="{064AEAAD-AF5C-48B4-ADC6-532BE41941B6}"/>
    <cellStyle name="20% - Accent2 3 2" xfId="1041" xr:uid="{43D032B0-B38F-4457-A503-C11C03FA9EE8}"/>
    <cellStyle name="20% - Accent2 4" xfId="927" xr:uid="{B4639356-120F-4499-997A-7218902235F7}"/>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2 2 2" xfId="993" xr:uid="{F501D06A-16C5-46FE-8428-22A7A7B440C6}"/>
    <cellStyle name="20% - Accent3 2 2 3" xfId="879" xr:uid="{0227BB07-82E0-4AA4-804F-15A7BCF6DEA5}"/>
    <cellStyle name="20% - Accent3 2 3" xfId="715" xr:uid="{4812A7A9-4CB1-4A98-8F71-CA5406E00B29}"/>
    <cellStyle name="20% - Accent3 2 3 2" xfId="946" xr:uid="{B71C4975-D78F-4927-872C-5A85AE298A18}"/>
    <cellStyle name="20% - Accent3 2 4" xfId="1062" xr:uid="{3F9AA854-2830-4D84-946E-39EC108FF12D}"/>
    <cellStyle name="20% - Accent3 2 5" xfId="831" xr:uid="{DC293ABC-A373-4F12-892D-FAFD1567AA1D}"/>
    <cellStyle name="20% - Accent3 3" xfId="813" xr:uid="{76300C5A-1301-4645-AD34-EEB765A6F950}"/>
    <cellStyle name="20% - Accent3 3 2" xfId="1044" xr:uid="{4D266C05-87D4-41A6-954F-549A2886D2C1}"/>
    <cellStyle name="20% - Accent3 4" xfId="930" xr:uid="{F365238B-FAA5-41DA-8D9D-02F9CF7B3A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2 2 2" xfId="994" xr:uid="{F4FCEE2C-F4DD-4CAA-872E-985D69EA612D}"/>
    <cellStyle name="20% - Accent4 2 2 3" xfId="880" xr:uid="{0DD598D8-A683-43C8-86BD-4C38C18FE1BC}"/>
    <cellStyle name="20% - Accent4 2 3" xfId="716" xr:uid="{3383621A-942D-46EE-B973-A3B99EE61AB1}"/>
    <cellStyle name="20% - Accent4 2 3 2" xfId="947" xr:uid="{B8CE4F4A-3CB7-4431-8056-B39E17302FE3}"/>
    <cellStyle name="20% - Accent4 2 4" xfId="1063" xr:uid="{966E3669-794E-48B1-9C11-A872517FFB85}"/>
    <cellStyle name="20% - Accent4 2 5" xfId="832" xr:uid="{9E561AD9-CA5E-46FF-A0CB-C33EF3A5373B}"/>
    <cellStyle name="20% - Accent4 3" xfId="816" xr:uid="{EA736B35-E7F4-47B9-9143-A10AFFEBE522}"/>
    <cellStyle name="20% - Accent4 3 2" xfId="1047" xr:uid="{5CCA5C97-F5F1-4082-B288-08AABD25D7A1}"/>
    <cellStyle name="20% - Accent4 4" xfId="933" xr:uid="{6BD119AC-0D72-45FA-867D-8136CA518135}"/>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2 2 2" xfId="995" xr:uid="{2590DE59-F9D0-40E1-A7E7-D3F1A067AA69}"/>
    <cellStyle name="20% - Accent5 2 2 3" xfId="881" xr:uid="{B13650F0-AB89-4238-95FC-721C6C6432DC}"/>
    <cellStyle name="20% - Accent5 2 3" xfId="717" xr:uid="{F2773E4A-67B7-442F-AE3C-6D1FD8110717}"/>
    <cellStyle name="20% - Accent5 2 3 2" xfId="948" xr:uid="{1655F4D2-889E-4930-82B8-1D646F235E01}"/>
    <cellStyle name="20% - Accent5 2 4" xfId="1064" xr:uid="{34B782BD-3B13-4E8A-AF2F-2F3595F201D1}"/>
    <cellStyle name="20% - Accent5 2 5" xfId="833" xr:uid="{C77AFD88-1A8C-4BE6-8A18-851E9141150A}"/>
    <cellStyle name="20% - Accent5 3" xfId="819" xr:uid="{C358461C-75FF-4C68-90E9-889F2DA229E0}"/>
    <cellStyle name="20% - Accent5 3 2" xfId="1050" xr:uid="{C91D939B-21C5-40BC-99A5-A96A3E9E9CDA}"/>
    <cellStyle name="20% - Accent5 4" xfId="936" xr:uid="{B1D33C75-E148-466D-BCC8-C14D5C1320D3}"/>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2 2 2" xfId="996" xr:uid="{6DED1C5C-8CE0-4536-A530-B39533017574}"/>
    <cellStyle name="20% - Accent6 2 2 3" xfId="882" xr:uid="{64BC5929-5496-439B-9980-F21EFB9CC33E}"/>
    <cellStyle name="20% - Accent6 2 3" xfId="718" xr:uid="{246579D6-BF2F-40A9-A18D-259D2CE46A13}"/>
    <cellStyle name="20% - Accent6 2 3 2" xfId="949" xr:uid="{D8289C0D-4D04-4959-805B-F5F310C4887E}"/>
    <cellStyle name="20% - Accent6 2 4" xfId="1065" xr:uid="{859697CF-CB38-4D36-B152-19722ECFD172}"/>
    <cellStyle name="20% - Accent6 2 5" xfId="834" xr:uid="{EEC6AA0E-45CD-456C-9E2A-E0B4AAE79AD5}"/>
    <cellStyle name="20% - Accent6 3" xfId="822" xr:uid="{E1CCD2C7-AB9D-4DCA-9D39-BA3D6F3F9C1E}"/>
    <cellStyle name="20% - Accent6 3 2" xfId="1053" xr:uid="{31035408-74B6-4C51-8D00-68A5DDC882D3}"/>
    <cellStyle name="20% - Accent6 4" xfId="939" xr:uid="{16D196B0-1BA1-4AE2-B0F0-A69BE52A31C2}"/>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2 2 2" xfId="997" xr:uid="{DC5CB53C-068A-4156-A482-F2A78B5CA4BB}"/>
    <cellStyle name="40% - Accent1 2 2 3" xfId="883" xr:uid="{B795980B-02A6-462F-A66B-5D427CCB6B1B}"/>
    <cellStyle name="40% - Accent1 2 3" xfId="719" xr:uid="{7602192E-A940-4E7B-8C05-4172C15DC192}"/>
    <cellStyle name="40% - Accent1 2 3 2" xfId="950" xr:uid="{3930DDBF-7384-48CE-95A7-D4A628F34521}"/>
    <cellStyle name="40% - Accent1 2 4" xfId="1066" xr:uid="{066B1A1E-8F97-4A3C-8F32-A15E61D87BCC}"/>
    <cellStyle name="40% - Accent1 2 5" xfId="835" xr:uid="{A345ECD5-64EC-41D3-92BF-69B3CCCDCE8D}"/>
    <cellStyle name="40% - Accent1 3" xfId="808" xr:uid="{E712ACEB-5301-49DB-B2E6-5B16ADCBC359}"/>
    <cellStyle name="40% - Accent1 3 2" xfId="1039" xr:uid="{95B92DF5-17F3-45B9-8756-CB87722FCD36}"/>
    <cellStyle name="40% - Accent1 4" xfId="925" xr:uid="{1DDEF644-C0F3-4B86-9EB1-B06706733F76}"/>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2 2 2" xfId="998" xr:uid="{3F07191E-858A-4E9D-9F15-A9C2AB71FFC6}"/>
    <cellStyle name="40% - Accent2 2 2 3" xfId="884" xr:uid="{AFA28A29-A7CC-4EF9-B25A-55C5957033C5}"/>
    <cellStyle name="40% - Accent2 2 3" xfId="720" xr:uid="{ECC936C5-7CFA-4470-85B4-A16CA076444D}"/>
    <cellStyle name="40% - Accent2 2 3 2" xfId="951" xr:uid="{D665CD4C-A101-4331-8CD8-2EBF8A89E12D}"/>
    <cellStyle name="40% - Accent2 2 4" xfId="1067" xr:uid="{C370F850-E423-45B9-A614-1ADBDD5971BA}"/>
    <cellStyle name="40% - Accent2 2 5" xfId="836" xr:uid="{67C3FFEC-F917-4F50-9837-F4B52EEE5CA6}"/>
    <cellStyle name="40% - Accent2 3" xfId="811" xr:uid="{2E3EE7B5-111B-4405-BD2E-CC001B4530AA}"/>
    <cellStyle name="40% - Accent2 3 2" xfId="1042" xr:uid="{3FEE7E5D-5637-49B2-8BFC-371DA8E2D3B4}"/>
    <cellStyle name="40% - Accent2 4" xfId="928" xr:uid="{A5D2DF82-F62C-4B7B-9B2A-336AD96135DE}"/>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2 2 2" xfId="999" xr:uid="{AF801DF6-7AC4-4326-ADFD-47DC6DE6E6A5}"/>
    <cellStyle name="40% - Accent3 2 2 3" xfId="885" xr:uid="{7DBC7615-AF80-4CA7-8B85-391B95FE0C5D}"/>
    <cellStyle name="40% - Accent3 2 3" xfId="721" xr:uid="{68A01960-68CB-4A65-8F2A-3555359514EE}"/>
    <cellStyle name="40% - Accent3 2 3 2" xfId="952" xr:uid="{2F69435A-1707-4C4E-A8A3-FD2E20F23F7D}"/>
    <cellStyle name="40% - Accent3 2 4" xfId="1068" xr:uid="{441D7757-89F1-4896-9A7A-75515C90F3B3}"/>
    <cellStyle name="40% - Accent3 2 5" xfId="837" xr:uid="{7D297D7E-206D-40B5-A537-D0FC6F337A4B}"/>
    <cellStyle name="40% - Accent3 3" xfId="814" xr:uid="{B98B3D0F-C9EF-4904-8320-2E3FDB09ABA0}"/>
    <cellStyle name="40% - Accent3 3 2" xfId="1045" xr:uid="{0F40D327-71C3-4CBD-BF8B-AEBDC4CBDABE}"/>
    <cellStyle name="40% - Accent3 4" xfId="931" xr:uid="{25762163-726C-49F7-8E68-D1C5059B5DB3}"/>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2 2 2" xfId="1000" xr:uid="{2ED53661-C34D-4267-9C19-9BB533391300}"/>
    <cellStyle name="40% - Accent4 2 2 3" xfId="886" xr:uid="{E98BA5C6-1E2E-4507-AABB-BA90472731A9}"/>
    <cellStyle name="40% - Accent4 2 3" xfId="722" xr:uid="{39398746-C281-41E1-8871-02ADCEB22D95}"/>
    <cellStyle name="40% - Accent4 2 3 2" xfId="953" xr:uid="{0B431925-62B2-4ED7-8576-073F82A03B05}"/>
    <cellStyle name="40% - Accent4 2 4" xfId="1069" xr:uid="{5A80D5EB-26FB-4C3F-928A-2BDB63CB234B}"/>
    <cellStyle name="40% - Accent4 2 5" xfId="838" xr:uid="{15FFE8F9-AAE6-4DC0-9C1D-2C75618600FA}"/>
    <cellStyle name="40% - Accent4 3" xfId="817" xr:uid="{002D2F10-F915-45DE-902D-725C623ABAA8}"/>
    <cellStyle name="40% - Accent4 3 2" xfId="1048" xr:uid="{2CEC7278-975F-4DD9-8186-2E0B1AAE6088}"/>
    <cellStyle name="40% - Accent4 4" xfId="934" xr:uid="{D3ED55CC-F74F-4AEE-9E4D-45D4F064822E}"/>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2 2 2" xfId="1001" xr:uid="{8F81750F-D772-4896-A6D1-80842C896BD3}"/>
    <cellStyle name="40% - Accent5 2 2 3" xfId="887" xr:uid="{B7BCF687-889E-4173-AD86-C8B68061913B}"/>
    <cellStyle name="40% - Accent5 2 3" xfId="723" xr:uid="{CA953F1E-E1A8-460D-AEB6-E09AF3BD1B57}"/>
    <cellStyle name="40% - Accent5 2 3 2" xfId="954" xr:uid="{98993D67-70D2-427C-8203-6419430BEE61}"/>
    <cellStyle name="40% - Accent5 2 4" xfId="1070" xr:uid="{98E778DA-C2C4-43B5-85DB-A3252DBBC67E}"/>
    <cellStyle name="40% - Accent5 2 5" xfId="839" xr:uid="{862204B0-A426-4851-8036-12F412C03A08}"/>
    <cellStyle name="40% - Accent5 3" xfId="820" xr:uid="{B9076266-3995-42B0-935D-F96D917DF11C}"/>
    <cellStyle name="40% - Accent5 3 2" xfId="1051" xr:uid="{EF7290B7-86EA-4CDA-9EB8-F440FDD20F55}"/>
    <cellStyle name="40% - Accent5 4" xfId="937" xr:uid="{253E3B1A-87F6-413D-9CDD-F25EDCA47406}"/>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2 2 2" xfId="1002" xr:uid="{24E16743-91C6-4E6A-B095-F4C7CF89D42F}"/>
    <cellStyle name="40% - Accent6 2 2 3" xfId="888" xr:uid="{59398E91-CD25-4873-8D5A-6293FC097916}"/>
    <cellStyle name="40% - Accent6 2 3" xfId="724" xr:uid="{B6857997-485B-4538-90C6-5CB51162ACA4}"/>
    <cellStyle name="40% - Accent6 2 3 2" xfId="955" xr:uid="{718C7EF3-E9A6-40B0-9FB4-FF2F3FD855C6}"/>
    <cellStyle name="40% - Accent6 2 4" xfId="1071" xr:uid="{B1AF5F4D-8A6C-4314-800A-CBA0C4B1393E}"/>
    <cellStyle name="40% - Accent6 2 5" xfId="840" xr:uid="{5B090C3B-054E-42FF-ACC1-1B11DE9880E7}"/>
    <cellStyle name="40% - Accent6 3" xfId="823" xr:uid="{FA95F09F-3E91-4EB4-9DEC-F6F55103A9B7}"/>
    <cellStyle name="40% - Accent6 3 2" xfId="1054" xr:uid="{E39DD295-84B9-40F5-A88F-322F84C5EF63}"/>
    <cellStyle name="40% - Accent6 4" xfId="940" xr:uid="{185593FD-1B34-44EF-85F8-29AFA990D756}"/>
    <cellStyle name="60% - Accent1" xfId="690" builtinId="32" customBuiltin="1"/>
    <cellStyle name="60% - Accent1 2" xfId="18" xr:uid="{00000000-0005-0000-0000-000025000000}"/>
    <cellStyle name="60% - Accent1 2 2" xfId="609" xr:uid="{00000000-0005-0000-0000-000026000000}"/>
    <cellStyle name="60% - Accent1 2 3" xfId="1072" xr:uid="{97782F1C-C59A-4B0C-AE6A-BD6022BD2DBC}"/>
    <cellStyle name="60% - Accent1 3" xfId="809" xr:uid="{B4F662A1-3A7E-4CD5-AFDB-1F205B5427FC}"/>
    <cellStyle name="60% - Accent1 3 2" xfId="1040" xr:uid="{B514A1AB-B8B0-469E-8615-7C5F92E1025D}"/>
    <cellStyle name="60% - Accent1 4" xfId="926" xr:uid="{2C33074D-DA3D-4248-92DB-0ADCADF8A25C}"/>
    <cellStyle name="60% - Accent2" xfId="694" builtinId="36" customBuiltin="1"/>
    <cellStyle name="60% - Accent2 2" xfId="19" xr:uid="{00000000-0005-0000-0000-000028000000}"/>
    <cellStyle name="60% - Accent2 2 2" xfId="610" xr:uid="{00000000-0005-0000-0000-000029000000}"/>
    <cellStyle name="60% - Accent2 2 3" xfId="1073" xr:uid="{CFC072DE-96C8-4D48-ACF0-2E2F294EF3A7}"/>
    <cellStyle name="60% - Accent2 3" xfId="812" xr:uid="{E57C1FBC-7353-4D32-8026-C8468A5B588E}"/>
    <cellStyle name="60% - Accent2 3 2" xfId="1043" xr:uid="{355118C9-302B-4BD1-9094-877682DE4226}"/>
    <cellStyle name="60% - Accent2 4" xfId="929" xr:uid="{F5E2E0D8-57F2-4060-9B87-9919BC2B9563}"/>
    <cellStyle name="60% - Accent3" xfId="698" builtinId="40" customBuiltin="1"/>
    <cellStyle name="60% - Accent3 2" xfId="20" xr:uid="{00000000-0005-0000-0000-00002B000000}"/>
    <cellStyle name="60% - Accent3 2 2" xfId="611" xr:uid="{00000000-0005-0000-0000-00002C000000}"/>
    <cellStyle name="60% - Accent3 2 3" xfId="1074" xr:uid="{3C54540C-B0E9-410B-A456-147847807D64}"/>
    <cellStyle name="60% - Accent3 3" xfId="815" xr:uid="{AE56DF22-2A34-454C-B165-90BC7D444073}"/>
    <cellStyle name="60% - Accent3 3 2" xfId="1046" xr:uid="{92A5F82B-6C84-4D4D-8155-D01C973E3286}"/>
    <cellStyle name="60% - Accent3 4" xfId="932" xr:uid="{BE324F61-F61B-4DEC-AB43-09E03942F633}"/>
    <cellStyle name="60% - Accent4" xfId="702" builtinId="44" customBuiltin="1"/>
    <cellStyle name="60% - Accent4 2" xfId="21" xr:uid="{00000000-0005-0000-0000-00002E000000}"/>
    <cellStyle name="60% - Accent4 2 2" xfId="612" xr:uid="{00000000-0005-0000-0000-00002F000000}"/>
    <cellStyle name="60% - Accent4 2 3" xfId="1075" xr:uid="{040D2ABE-FA82-4075-97F5-3B68F74435A4}"/>
    <cellStyle name="60% - Accent4 3" xfId="818" xr:uid="{3FDA9D0D-4413-486B-983C-CC604E346407}"/>
    <cellStyle name="60% - Accent4 3 2" xfId="1049" xr:uid="{DDF18470-7F11-4720-BBD1-992B6E66416E}"/>
    <cellStyle name="60% - Accent4 4" xfId="935" xr:uid="{9303C964-34AC-4C0F-9878-F31DF6878D8A}"/>
    <cellStyle name="60% - Accent5" xfId="706" builtinId="48" customBuiltin="1"/>
    <cellStyle name="60% - Accent5 2" xfId="22" xr:uid="{00000000-0005-0000-0000-000031000000}"/>
    <cellStyle name="60% - Accent5 2 2" xfId="613" xr:uid="{00000000-0005-0000-0000-000032000000}"/>
    <cellStyle name="60% - Accent5 2 3" xfId="1076" xr:uid="{405CF245-6751-4C8C-B5AC-DF1397126900}"/>
    <cellStyle name="60% - Accent5 3" xfId="821" xr:uid="{88C0FC36-A568-4B68-96C1-1CFA958ECF44}"/>
    <cellStyle name="60% - Accent5 3 2" xfId="1052" xr:uid="{211DDBE7-E6ED-4020-92FB-B79615A0B822}"/>
    <cellStyle name="60% - Accent5 4" xfId="938" xr:uid="{975B5A3E-8D7A-4DB0-9BE9-5402F3D9430F}"/>
    <cellStyle name="60% - Accent6" xfId="710" builtinId="52" customBuiltin="1"/>
    <cellStyle name="60% - Accent6 2" xfId="23" xr:uid="{00000000-0005-0000-0000-000034000000}"/>
    <cellStyle name="60% - Accent6 2 2" xfId="614" xr:uid="{00000000-0005-0000-0000-000035000000}"/>
    <cellStyle name="60% - Accent6 2 3" xfId="1077" xr:uid="{3AB1F3F3-3026-4321-A6C5-46AA8287BC8D}"/>
    <cellStyle name="60% - Accent6 3" xfId="824" xr:uid="{A0853432-C6DA-4DB7-94DF-C5986DB84D44}"/>
    <cellStyle name="60% - Accent6 3 2" xfId="1055" xr:uid="{B53F079A-66C6-4FCD-B788-60A1EAE40BC9}"/>
    <cellStyle name="60% - Accent6 4" xfId="941" xr:uid="{6ED90EA3-66DF-4498-B367-8F09E6B571CF}"/>
    <cellStyle name="Accent1" xfId="687" builtinId="29" customBuiltin="1"/>
    <cellStyle name="Accent1 2" xfId="24" xr:uid="{00000000-0005-0000-0000-000037000000}"/>
    <cellStyle name="Accent1 2 2" xfId="615" xr:uid="{00000000-0005-0000-0000-000038000000}"/>
    <cellStyle name="Accent1 2 3" xfId="1078" xr:uid="{75970888-BBCB-4A0C-9BFB-1C4C913831D8}"/>
    <cellStyle name="Accent2" xfId="691" builtinId="33" customBuiltin="1"/>
    <cellStyle name="Accent2 2" xfId="25" xr:uid="{00000000-0005-0000-0000-00003A000000}"/>
    <cellStyle name="Accent2 2 2" xfId="616" xr:uid="{00000000-0005-0000-0000-00003B000000}"/>
    <cellStyle name="Accent2 2 3" xfId="1079" xr:uid="{2FDA0CFD-AE46-45D6-98FE-F8DFD0E4EB38}"/>
    <cellStyle name="Accent3" xfId="695" builtinId="37" customBuiltin="1"/>
    <cellStyle name="Accent3 2" xfId="26" xr:uid="{00000000-0005-0000-0000-00003D000000}"/>
    <cellStyle name="Accent3 2 2" xfId="617" xr:uid="{00000000-0005-0000-0000-00003E000000}"/>
    <cellStyle name="Accent3 2 3" xfId="1080" xr:uid="{19538744-4270-4E4F-A147-32C2FCA1BC70}"/>
    <cellStyle name="Accent4" xfId="699" builtinId="41" customBuiltin="1"/>
    <cellStyle name="Accent4 2" xfId="27" xr:uid="{00000000-0005-0000-0000-000040000000}"/>
    <cellStyle name="Accent4 2 2" xfId="618" xr:uid="{00000000-0005-0000-0000-000041000000}"/>
    <cellStyle name="Accent4 2 3" xfId="1081" xr:uid="{4C1B4DCD-9AE8-419A-854B-3B040B54BE92}"/>
    <cellStyle name="Accent5" xfId="703" builtinId="45" customBuiltin="1"/>
    <cellStyle name="Accent5 2" xfId="28" xr:uid="{00000000-0005-0000-0000-000043000000}"/>
    <cellStyle name="Accent5 2 2" xfId="619" xr:uid="{00000000-0005-0000-0000-000044000000}"/>
    <cellStyle name="Accent5 2 3" xfId="1082" xr:uid="{09C7DB07-C581-4A60-BCA1-C0941F600BC5}"/>
    <cellStyle name="Accent6" xfId="707" builtinId="49" customBuiltin="1"/>
    <cellStyle name="Accent6 2" xfId="29" xr:uid="{00000000-0005-0000-0000-000046000000}"/>
    <cellStyle name="Accent6 2 2" xfId="620" xr:uid="{00000000-0005-0000-0000-000047000000}"/>
    <cellStyle name="Accent6 2 3" xfId="1083" xr:uid="{708694D5-2844-44BF-B985-3DC13F72D632}"/>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ad 3 3" xfId="1084" xr:uid="{AD93419E-71DC-4A3F-95CF-C182C310F5AD}"/>
    <cellStyle name="Calculation" xfId="681" builtinId="22" customBuiltin="1"/>
    <cellStyle name="Calculation 2" xfId="32" xr:uid="{00000000-0005-0000-0000-00004E000000}"/>
    <cellStyle name="Calculation 2 2" xfId="623" xr:uid="{00000000-0005-0000-0000-00004F000000}"/>
    <cellStyle name="Calculation 2 3" xfId="1085" xr:uid="{59A39CDE-040A-4588-BFC2-401A0415B9C9}"/>
    <cellStyle name="Check Cell" xfId="683" builtinId="23" customBuiltin="1"/>
    <cellStyle name="Check Cell 2" xfId="33" xr:uid="{00000000-0005-0000-0000-000051000000}"/>
    <cellStyle name="Check Cell 2 2" xfId="624" xr:uid="{00000000-0005-0000-0000-000052000000}"/>
    <cellStyle name="Check Cell 2 3" xfId="1086" xr:uid="{E016803D-3C1A-4B08-BBDF-C1254ACDDB3A}"/>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Explanatory Text 2 2" xfId="1087" xr:uid="{0EF9853F-C277-45A4-8D6C-40066955A9DD}"/>
    <cellStyle name="Good" xfId="676" builtinId="26" customBuiltin="1"/>
    <cellStyle name="Good 2" xfId="487" xr:uid="{00000000-0005-0000-0000-00001E020000}"/>
    <cellStyle name="Good 2 2" xfId="625" xr:uid="{00000000-0005-0000-0000-00001F020000}"/>
    <cellStyle name="Good 2 3" xfId="1088" xr:uid="{F8980D7B-A6EC-4AE3-987F-D241BD6332D9}"/>
    <cellStyle name="Heading 1" xfId="672" builtinId="16" customBuiltin="1"/>
    <cellStyle name="Heading 1 2" xfId="488" xr:uid="{00000000-0005-0000-0000-000021020000}"/>
    <cellStyle name="Heading 1 2 2" xfId="1089" xr:uid="{B575D5FA-6212-403F-92DE-EEBC36797A79}"/>
    <cellStyle name="Heading 2" xfId="673" builtinId="17" customBuiltin="1"/>
    <cellStyle name="Heading 2 2" xfId="489" xr:uid="{00000000-0005-0000-0000-000023020000}"/>
    <cellStyle name="Heading 2 2 2" xfId="626" xr:uid="{00000000-0005-0000-0000-000024020000}"/>
    <cellStyle name="Heading 2 2 3" xfId="1090" xr:uid="{4915C82B-8B94-4608-A9E1-F031F87B128F}"/>
    <cellStyle name="Heading 3" xfId="674" builtinId="18" customBuiltin="1"/>
    <cellStyle name="Heading 3 2" xfId="490" xr:uid="{00000000-0005-0000-0000-000026020000}"/>
    <cellStyle name="Heading 3 2 2" xfId="1091" xr:uid="{C5248A61-3194-48D3-A3A0-96A47FE329C5}"/>
    <cellStyle name="Heading 4" xfId="675" builtinId="19" customBuiltin="1"/>
    <cellStyle name="Heading 4 2" xfId="491" xr:uid="{00000000-0005-0000-0000-000028020000}"/>
    <cellStyle name="Heading 4 2 2" xfId="1092" xr:uid="{4C35F7A2-69B0-467D-8C8E-E62808A8D315}"/>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3 2" xfId="1093" xr:uid="{D64CA514-E53F-4FD1-84D5-BE6980FB24FD}"/>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2 2" xfId="1094" xr:uid="{BD15FE49-4A70-4B63-B6F5-DE052AD4D5A6}"/>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7 3" xfId="1095" xr:uid="{FD466DAE-625E-41E8-8AC1-B581A011486F}"/>
    <cellStyle name="Hyperlink 8" xfId="627" xr:uid="{00000000-0005-0000-0000-000036020000}"/>
    <cellStyle name="Hyperlink 9" xfId="841" xr:uid="{E8A3CC42-4210-4DD5-974A-0CAF10ABCD18}"/>
    <cellStyle name="Input" xfId="679" builtinId="20" customBuiltin="1"/>
    <cellStyle name="Input 2" xfId="500" xr:uid="{00000000-0005-0000-0000-000038020000}"/>
    <cellStyle name="Input 2 2" xfId="633" xr:uid="{00000000-0005-0000-0000-000039020000}"/>
    <cellStyle name="Input 2 3" xfId="1096" xr:uid="{1498B0E3-2E65-45A6-9511-3E17B09C886F}"/>
    <cellStyle name="Linked Cell" xfId="682" builtinId="24" customBuiltin="1"/>
    <cellStyle name="Linked Cell 2" xfId="501" xr:uid="{00000000-0005-0000-0000-00003B020000}"/>
    <cellStyle name="Linked Cell 2 2" xfId="1097" xr:uid="{58E01053-7B0E-429C-897F-5660DD56DF85}"/>
    <cellStyle name="Neutral" xfId="678" builtinId="28" customBuiltin="1"/>
    <cellStyle name="Neutral 2" xfId="502" xr:uid="{00000000-0005-0000-0000-00003D020000}"/>
    <cellStyle name="Neutral 2 2" xfId="634" xr:uid="{00000000-0005-0000-0000-00003E020000}"/>
    <cellStyle name="Neutral 2 3" xfId="1098" xr:uid="{DB1FDBD0-BB98-4C57-8795-E166A0AE5B4F}"/>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10" xfId="1099" xr:uid="{5314A7E2-823B-45F4-8D62-A071D27B535C}"/>
    <cellStyle name="Normal 13 11" xfId="842" xr:uid="{5D79E692-391E-4BB2-B4E0-1A57A2ED21C2}"/>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2 2 2" xfId="1007" xr:uid="{5977600A-5F62-4FB3-8888-B27061F891AE}"/>
    <cellStyle name="Normal 13 2 2 2 2 2 3" xfId="893" xr:uid="{F5988AE8-EFB6-4C7A-96BE-6EFCBAC183B2}"/>
    <cellStyle name="Normal 13 2 2 2 2 3" xfId="729" xr:uid="{F7E642FC-6515-4C96-BF0C-73AEC1DE4ADF}"/>
    <cellStyle name="Normal 13 2 2 2 2 3 2" xfId="960" xr:uid="{10F40D31-5EEF-49D6-9824-8DE972348A21}"/>
    <cellStyle name="Normal 13 2 2 2 2 4" xfId="1103" xr:uid="{F67FEB37-AE4E-480E-A12D-4B102330E5A6}"/>
    <cellStyle name="Normal 13 2 2 2 2 5" xfId="846" xr:uid="{0CB57A7D-C46D-4C87-AC3E-BE2F7C61579D}"/>
    <cellStyle name="Normal 13 2 2 2 3" xfId="512" xr:uid="{00000000-0005-0000-0000-00004A020000}"/>
    <cellStyle name="Normal 13 2 2 2 3 2" xfId="640" xr:uid="{00000000-0005-0000-0000-00004B020000}"/>
    <cellStyle name="Normal 13 2 2 2 3 2 2" xfId="777" xr:uid="{470BAFCF-D506-4EAA-A94A-769985BF15BB}"/>
    <cellStyle name="Normal 13 2 2 2 3 2 2 2" xfId="1008" xr:uid="{159E9FF1-0298-43FD-BD9F-78D4FEE06392}"/>
    <cellStyle name="Normal 13 2 2 2 3 2 3" xfId="894" xr:uid="{33DE22EC-B566-477F-A08C-10FE1E696AAF}"/>
    <cellStyle name="Normal 13 2 2 2 3 3" xfId="730" xr:uid="{217E2C86-D28F-4667-8EB7-18B8E5C66798}"/>
    <cellStyle name="Normal 13 2 2 2 3 3 2" xfId="961" xr:uid="{454DD4BF-741B-46ED-BCF7-050BB0220BB7}"/>
    <cellStyle name="Normal 13 2 2 2 3 4" xfId="1104" xr:uid="{3ABAA052-21D9-4511-B82C-0512A3170267}"/>
    <cellStyle name="Normal 13 2 2 2 3 5" xfId="847" xr:uid="{F8ADA5CD-6FD1-4FF8-BF5C-5AD64BBE56DD}"/>
    <cellStyle name="Normal 13 2 2 2 4" xfId="638" xr:uid="{00000000-0005-0000-0000-00004C020000}"/>
    <cellStyle name="Normal 13 2 2 2 4 2" xfId="775" xr:uid="{9DD2384D-9728-4663-8046-D79F77604DA2}"/>
    <cellStyle name="Normal 13 2 2 2 4 2 2" xfId="1006" xr:uid="{F44CB774-6F8C-4727-AA19-49B771853ECD}"/>
    <cellStyle name="Normal 13 2 2 2 4 3" xfId="892" xr:uid="{FDEB17F3-1E7A-4C03-8815-CA1C40FAED71}"/>
    <cellStyle name="Normal 13 2 2 2 5" xfId="728" xr:uid="{70E49861-77DE-4FCA-9F03-2E66F0E07D24}"/>
    <cellStyle name="Normal 13 2 2 2 5 2" xfId="959" xr:uid="{95AE0A6E-B72A-4E0A-BDED-F231DDBC2B64}"/>
    <cellStyle name="Normal 13 2 2 2 6" xfId="1102" xr:uid="{D20511D1-4642-4270-8679-8F59DBBE7CAA}"/>
    <cellStyle name="Normal 13 2 2 2 7" xfId="845" xr:uid="{8589F7DA-974D-475E-8193-2B92EC62204B}"/>
    <cellStyle name="Normal 13 2 2 3" xfId="637" xr:uid="{00000000-0005-0000-0000-00004D020000}"/>
    <cellStyle name="Normal 13 2 2 3 2" xfId="774" xr:uid="{9843F705-B6F1-47BA-9AAF-DC472586A2A6}"/>
    <cellStyle name="Normal 13 2 2 3 2 2" xfId="1005" xr:uid="{BDB71741-6273-4310-8264-299426089E43}"/>
    <cellStyle name="Normal 13 2 2 3 3" xfId="891" xr:uid="{F77F18AC-40A4-4EC8-A358-C8889875CD1C}"/>
    <cellStyle name="Normal 13 2 2 4" xfId="727" xr:uid="{BBBF9789-6ECD-417E-8D96-760118FC6639}"/>
    <cellStyle name="Normal 13 2 2 4 2" xfId="958" xr:uid="{5180467C-221A-46AA-BC1E-ED7CF017C069}"/>
    <cellStyle name="Normal 13 2 2 5" xfId="1101" xr:uid="{4A200374-E8AA-4E69-8CB4-3B71F8D6DA6E}"/>
    <cellStyle name="Normal 13 2 2 6" xfId="844" xr:uid="{6ED1B289-0810-4E94-9745-5AB14985831D}"/>
    <cellStyle name="Normal 13 2 3" xfId="513" xr:uid="{00000000-0005-0000-0000-00004E020000}"/>
    <cellStyle name="Normal 13 2 3 2" xfId="641" xr:uid="{00000000-0005-0000-0000-00004F020000}"/>
    <cellStyle name="Normal 13 2 3 2 2" xfId="778" xr:uid="{B4AF2282-B0D2-478B-89A0-06C94235AEDC}"/>
    <cellStyle name="Normal 13 2 3 2 2 2" xfId="1009" xr:uid="{0BA4E10E-CE07-428F-A15B-2A26724DEC6B}"/>
    <cellStyle name="Normal 13 2 3 2 3" xfId="895" xr:uid="{E11F6719-40A2-4650-96BB-F97668CE217D}"/>
    <cellStyle name="Normal 13 2 3 3" xfId="731" xr:uid="{D638219D-FAF2-4D70-972F-879DF1ADCC78}"/>
    <cellStyle name="Normal 13 2 3 3 2" xfId="962" xr:uid="{F84FF336-4164-47B0-AF64-B3C3E141F52B}"/>
    <cellStyle name="Normal 13 2 3 4" xfId="1105" xr:uid="{04760F6D-351B-40DA-813B-CDA715A0C167}"/>
    <cellStyle name="Normal 13 2 3 5" xfId="848" xr:uid="{F8E50C39-264B-4800-8F4A-DBE72A0F84BA}"/>
    <cellStyle name="Normal 13 2 4" xfId="636" xr:uid="{00000000-0005-0000-0000-000050020000}"/>
    <cellStyle name="Normal 13 2 4 2" xfId="773" xr:uid="{924C57E5-2D63-4800-A70B-86DF745E6952}"/>
    <cellStyle name="Normal 13 2 4 2 2" xfId="1004" xr:uid="{01937FDC-3629-4711-AB3F-5B1E823BC3EE}"/>
    <cellStyle name="Normal 13 2 4 3" xfId="890" xr:uid="{FC7BD05B-6C57-4532-825E-3A9CC47CCEC7}"/>
    <cellStyle name="Normal 13 2 5" xfId="726" xr:uid="{13862D8D-C120-4ACD-9F73-65901595AA90}"/>
    <cellStyle name="Normal 13 2 5 2" xfId="957" xr:uid="{8FF4F372-4DE8-4DD9-A81F-11A3EA1C73C5}"/>
    <cellStyle name="Normal 13 2 6" xfId="1100" xr:uid="{A9B4EE01-CEED-4F58-960B-40F6C8DF573C}"/>
    <cellStyle name="Normal 13 2 7" xfId="843" xr:uid="{088948B3-10FB-44B3-AE29-4FD1BA296673}"/>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2 2 2" xfId="1011" xr:uid="{B2B5367F-3C38-4DD1-B6AF-A91FB7FB58D0}"/>
    <cellStyle name="Normal 13 3 2 2 3" xfId="897" xr:uid="{8A7B2D1C-7312-4BC7-A902-045D2C528DE6}"/>
    <cellStyle name="Normal 13 3 2 3" xfId="733" xr:uid="{C506AF63-BAF5-446B-8634-6B173C3D2277}"/>
    <cellStyle name="Normal 13 3 2 3 2" xfId="964" xr:uid="{3345D12E-0D7E-49A9-A69D-D2327037F2FB}"/>
    <cellStyle name="Normal 13 3 2 4" xfId="1107" xr:uid="{31F92CEE-2CE6-4DBC-9272-24E41D56F749}"/>
    <cellStyle name="Normal 13 3 2 5" xfId="850" xr:uid="{6109C91B-26CE-4E31-AD73-39BDE581C403}"/>
    <cellStyle name="Normal 13 3 3" xfId="642" xr:uid="{00000000-0005-0000-0000-000054020000}"/>
    <cellStyle name="Normal 13 3 3 2" xfId="779" xr:uid="{2D64F0B6-F2D4-4753-ACAB-B8970C19DF11}"/>
    <cellStyle name="Normal 13 3 3 2 2" xfId="1010" xr:uid="{32900B24-E218-4361-9A85-119EE38D4D5E}"/>
    <cellStyle name="Normal 13 3 3 3" xfId="896" xr:uid="{87DD580A-7B3E-43C1-953B-031ED8B06D0A}"/>
    <cellStyle name="Normal 13 3 4" xfId="732" xr:uid="{A8FFA28B-3FBA-4810-9FB7-E8BC8786E106}"/>
    <cellStyle name="Normal 13 3 4 2" xfId="963" xr:uid="{5875C294-CAED-4CA9-B991-321DB2B6A41B}"/>
    <cellStyle name="Normal 13 3 5" xfId="1106" xr:uid="{DD6FD470-CB02-44BC-8CF9-5594A454503D}"/>
    <cellStyle name="Normal 13 3 6" xfId="849" xr:uid="{F8EDADBF-FED8-4142-9F02-1B36E9EC2FE6}"/>
    <cellStyle name="Normal 13 4" xfId="516" xr:uid="{00000000-0005-0000-0000-000055020000}"/>
    <cellStyle name="Normal 13 4 2" xfId="644" xr:uid="{00000000-0005-0000-0000-000056020000}"/>
    <cellStyle name="Normal 13 4 2 2" xfId="781" xr:uid="{1C21DE69-2493-4CFD-AB7C-13CD278C565F}"/>
    <cellStyle name="Normal 13 4 2 2 2" xfId="1012" xr:uid="{024B7930-56D9-4659-A4AC-7A88557B9081}"/>
    <cellStyle name="Normal 13 4 2 3" xfId="898" xr:uid="{7811C94E-4AB7-4F9A-A55F-2BB31AA727F2}"/>
    <cellStyle name="Normal 13 4 3" xfId="734" xr:uid="{38E01FFC-D61C-4E61-B3A4-423B54ECD7D6}"/>
    <cellStyle name="Normal 13 4 3 2" xfId="965" xr:uid="{EE18EA5F-5CE9-4552-AAD7-941964A83807}"/>
    <cellStyle name="Normal 13 4 4" xfId="1108" xr:uid="{8F4DBB4F-BAAE-4514-908F-B0935F3B0B2F}"/>
    <cellStyle name="Normal 13 4 5" xfId="851" xr:uid="{A7B7A0A2-0B57-416A-9306-721777AE0D21}"/>
    <cellStyle name="Normal 13 5" xfId="635" xr:uid="{00000000-0005-0000-0000-000057020000}"/>
    <cellStyle name="Normal 13 5 2" xfId="772" xr:uid="{F8A01035-FD81-4170-AC37-95B4477EB95E}"/>
    <cellStyle name="Normal 13 5 2 2" xfId="1003" xr:uid="{2EE7300C-9F73-4F9E-A0B0-9653B3F3D579}"/>
    <cellStyle name="Normal 13 5 3" xfId="889" xr:uid="{3C31C0DC-F03B-4B3E-AB5D-9FD0A72EBF6E}"/>
    <cellStyle name="Normal 13 6" xfId="517" xr:uid="{00000000-0005-0000-0000-000058020000}"/>
    <cellStyle name="Normal 13 6 2" xfId="645" xr:uid="{00000000-0005-0000-0000-000059020000}"/>
    <cellStyle name="Normal 13 6 2 2" xfId="782" xr:uid="{57E1D229-3A53-40B5-BE22-FDB47E104338}"/>
    <cellStyle name="Normal 13 6 2 2 2" xfId="1013" xr:uid="{B9361517-4D99-4A15-A986-FB0DE5B1CB92}"/>
    <cellStyle name="Normal 13 6 2 3" xfId="899" xr:uid="{22180B6C-D793-4920-AA06-0B5F491B74B8}"/>
    <cellStyle name="Normal 13 6 3" xfId="735" xr:uid="{6D8D5F10-C45C-44AF-9B94-9F21A3A87E4B}"/>
    <cellStyle name="Normal 13 6 3 2" xfId="966" xr:uid="{91A6FA41-DF34-4C6B-8B20-D61B6F308FC5}"/>
    <cellStyle name="Normal 13 6 4" xfId="1109" xr:uid="{EE6C7A22-8496-445A-B916-B48A2C029A0F}"/>
    <cellStyle name="Normal 13 6 5" xfId="852" xr:uid="{B771508D-A65B-41DE-A3E7-229CC8B75DBF}"/>
    <cellStyle name="Normal 13 7" xfId="725" xr:uid="{8A2E9159-67EF-4D2A-B9C2-AE5A64726B19}"/>
    <cellStyle name="Normal 13 7 2" xfId="956" xr:uid="{5C90E1F3-CE8B-4743-857C-DFAF2C1E4319}"/>
    <cellStyle name="Normal 13 8" xfId="828" xr:uid="{EFDFA653-4B61-4972-8F4B-C60793DA36FB}"/>
    <cellStyle name="Normal 13 8 2" xfId="1059" xr:uid="{C5284F72-89AE-4A77-9908-31A9F8F3B011}"/>
    <cellStyle name="Normal 13 9" xfId="827" xr:uid="{D4C677BD-5786-4D10-8940-E8BAED57CE72}"/>
    <cellStyle name="Normal 13 9 2" xfId="1058" xr:uid="{EED1E580-F38D-4E87-980A-0F904BA1019F}"/>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2 2 2" xfId="1014" xr:uid="{9501D8FA-A11F-4D23-AA71-434F142B44FF}"/>
    <cellStyle name="Normal 2 2 2 2 3" xfId="900" xr:uid="{D5437442-7DB0-47DC-A301-09078400AA4B}"/>
    <cellStyle name="Normal 2 2 2 3" xfId="736" xr:uid="{A3802D78-3B2F-46A9-976C-16D5D1A814A2}"/>
    <cellStyle name="Normal 2 2 2 3 2" xfId="967" xr:uid="{B24984B3-5868-4445-A18F-9FDB35A14B59}"/>
    <cellStyle name="Normal 2 2 2 4" xfId="1110" xr:uid="{C8B1AD34-C77C-4526-93ED-AA9204E783C1}"/>
    <cellStyle name="Normal 2 2 2 5" xfId="853" xr:uid="{C3899B47-542E-4108-8C26-326C3CE051DE}"/>
    <cellStyle name="Normal 2 2 3" xfId="525" xr:uid="{00000000-0005-0000-0000-000062020000}"/>
    <cellStyle name="Normal 2 2 3 2" xfId="647" xr:uid="{00000000-0005-0000-0000-000063020000}"/>
    <cellStyle name="Normal 2 2 3 2 2" xfId="784" xr:uid="{C566D045-DC4F-4DC4-8267-F76C64080F82}"/>
    <cellStyle name="Normal 2 2 3 2 2 2" xfId="1015" xr:uid="{21307073-C153-4005-8924-40A9058087C2}"/>
    <cellStyle name="Normal 2 2 3 2 3" xfId="901" xr:uid="{57CDE8E0-27BE-463D-9D8B-B1B926028BB4}"/>
    <cellStyle name="Normal 2 2 3 3" xfId="737" xr:uid="{D9BD5694-2E8F-4E1C-9453-E73B38E022CC}"/>
    <cellStyle name="Normal 2 2 3 3 2" xfId="968" xr:uid="{A0957192-BFAF-49F1-83E0-7C3AE9E3091D}"/>
    <cellStyle name="Normal 2 2 3 4" xfId="1111" xr:uid="{2BCDCA5F-5BB1-43B1-8F88-92D072B5F80C}"/>
    <cellStyle name="Normal 2 2 3 5" xfId="854" xr:uid="{4B82002B-6E2A-4F04-81CD-154871E04984}"/>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2 2 2" xfId="1016" xr:uid="{D9452786-EA86-4866-9501-5E8D7044FD86}"/>
    <cellStyle name="Normal 2 3 2 2 3" xfId="902" xr:uid="{165CFFCF-F4D1-40E6-85F6-8B7767CE0EE9}"/>
    <cellStyle name="Normal 2 3 2 3" xfId="738" xr:uid="{9AB5990D-0C25-4A4B-BDB5-317FA693F5A2}"/>
    <cellStyle name="Normal 2 3 2 3 2" xfId="969" xr:uid="{D6AA5BAF-DA50-4F43-8585-DB0FADC4D2EE}"/>
    <cellStyle name="Normal 2 3 2 4" xfId="1112" xr:uid="{71230A72-063F-4BDE-B048-4AA7A455BBCB}"/>
    <cellStyle name="Normal 2 3 2 5" xfId="855" xr:uid="{1AB5A302-7C10-4482-9477-47DCE10B5DC5}"/>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2 2 2" xfId="1017" xr:uid="{5B6DA60A-02CC-4D74-B826-ED0E85BBF40C}"/>
    <cellStyle name="Normal 2 4 2 2 3" xfId="903" xr:uid="{72AC4AB7-E1AA-4C51-A99B-E5786792FCDA}"/>
    <cellStyle name="Normal 2 4 2 3" xfId="739" xr:uid="{5D198248-154E-4873-9612-83DD012631A4}"/>
    <cellStyle name="Normal 2 4 2 3 2" xfId="970" xr:uid="{72DB61AB-4B8F-4EE3-A5EA-785DA4201BFE}"/>
    <cellStyle name="Normal 2 4 2 4" xfId="1113" xr:uid="{D510A0B5-5057-4632-AF20-D454615C58DA}"/>
    <cellStyle name="Normal 2 4 2 5" xfId="856" xr:uid="{105A876F-6884-411B-B015-1A5F970AF503}"/>
    <cellStyle name="Normal 2 5" xfId="530" xr:uid="{00000000-0005-0000-0000-00006A020000}"/>
    <cellStyle name="Normal 2 5 2" xfId="1114" xr:uid="{AB86590E-B25D-470F-92CD-1C8670E4298E}"/>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2 2 2" xfId="1018" xr:uid="{F93B3574-09BD-4EDA-8093-155C358E3E27}"/>
    <cellStyle name="Normal 3 2 2 3" xfId="904" xr:uid="{879D450D-370F-4650-ACBA-3643AA86B5C2}"/>
    <cellStyle name="Normal 3 2 3" xfId="740" xr:uid="{377DC67A-60E6-48D5-A9E8-578699562D33}"/>
    <cellStyle name="Normal 3 2 3 2" xfId="971" xr:uid="{CBA3D0BF-102E-447A-9EB9-671803369CC4}"/>
    <cellStyle name="Normal 3 2 4" xfId="1115" xr:uid="{0A829BDB-4020-4EBD-B43D-BEE07795519E}"/>
    <cellStyle name="Normal 3 2 5" xfId="857" xr:uid="{306493B4-25B0-47D9-A2DD-1076B4D68114}"/>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2 2 2" xfId="1019" xr:uid="{8787D49E-5483-4D22-982D-EBF46600405B}"/>
    <cellStyle name="Normal 3 4 2 3" xfId="905" xr:uid="{ED0F05D4-22D7-42B6-B483-DFAC6A672C5A}"/>
    <cellStyle name="Normal 3 4 3" xfId="741" xr:uid="{3EA5D8E4-6834-4490-B126-B0CDD22E95FC}"/>
    <cellStyle name="Normal 3 4 3 2" xfId="972" xr:uid="{FFAA0FCF-7B11-48F5-8881-FCEC02D72C11}"/>
    <cellStyle name="Normal 3 4 4" xfId="1116" xr:uid="{DE4C3590-9747-499F-9EB3-EC320132CDEF}"/>
    <cellStyle name="Normal 3 4 5" xfId="858" xr:uid="{2CBB841D-03D3-4FD0-B249-12E132DFD662}"/>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2 2 2" xfId="1022" xr:uid="{49B8DB5E-2B99-433F-8B0B-9294F7E296F5}"/>
    <cellStyle name="Normal 3 8 2 2 2 3" xfId="908" xr:uid="{E88BD323-388B-4868-8B93-787B16537D2B}"/>
    <cellStyle name="Normal 3 8 2 2 3" xfId="744" xr:uid="{308FA54C-9BC3-4284-9C32-F899617D1BC3}"/>
    <cellStyle name="Normal 3 8 2 2 3 2" xfId="975" xr:uid="{6002B472-BF0F-43FA-A9B3-A6B515447FD6}"/>
    <cellStyle name="Normal 3 8 2 2 4" xfId="1119" xr:uid="{DE07CD30-6D25-4E3C-9C81-EBDD07AE0D7E}"/>
    <cellStyle name="Normal 3 8 2 2 5" xfId="861" xr:uid="{613EE367-C085-4216-B59D-A933FB440F25}"/>
    <cellStyle name="Normal 3 8 2 3" xfId="653" xr:uid="{00000000-0005-0000-0000-000077020000}"/>
    <cellStyle name="Normal 3 8 2 3 2" xfId="790" xr:uid="{69921434-A489-4286-ADDD-AD50D353D66D}"/>
    <cellStyle name="Normal 3 8 2 3 2 2" xfId="1021" xr:uid="{392121A0-4217-4D7C-A29E-40599EF2C4DC}"/>
    <cellStyle name="Normal 3 8 2 3 3" xfId="907" xr:uid="{E8C4031B-FC47-4A5B-95E9-43734DD1781C}"/>
    <cellStyle name="Normal 3 8 2 4" xfId="743" xr:uid="{AAEE4AB8-02EC-474A-8844-C6400B8C5517}"/>
    <cellStyle name="Normal 3 8 2 4 2" xfId="974" xr:uid="{9BF51E04-90C6-46F4-B981-D587B9687549}"/>
    <cellStyle name="Normal 3 8 2 5" xfId="1118" xr:uid="{86BF6BAB-A0FD-43DB-AE2A-CA821535FC9D}"/>
    <cellStyle name="Normal 3 8 2 6" xfId="860" xr:uid="{EB48A732-8F96-4088-A2BE-A99A98FE859D}"/>
    <cellStyle name="Normal 3 8 3" xfId="540" xr:uid="{00000000-0005-0000-0000-000078020000}"/>
    <cellStyle name="Normal 3 8 3 2" xfId="655" xr:uid="{00000000-0005-0000-0000-000079020000}"/>
    <cellStyle name="Normal 3 8 3 2 2" xfId="792" xr:uid="{F1F1E672-46F7-4F96-AD70-77C2114D89F8}"/>
    <cellStyle name="Normal 3 8 3 2 2 2" xfId="1023" xr:uid="{9EEE5A9A-5CE1-4E16-AE01-91ABF9DF7DC5}"/>
    <cellStyle name="Normal 3 8 3 2 3" xfId="909" xr:uid="{EFE21FA0-4693-4B8B-B658-16F10F1A9F79}"/>
    <cellStyle name="Normal 3 8 3 3" xfId="745" xr:uid="{AF3DC75E-05A9-4174-BE89-59F25C5D1C4B}"/>
    <cellStyle name="Normal 3 8 3 3 2" xfId="976" xr:uid="{34FBCE89-BD0C-4FA5-BEB0-2BB2442CA6B1}"/>
    <cellStyle name="Normal 3 8 3 4" xfId="1120" xr:uid="{79EC54BF-BC73-4FA8-9C97-3FF768FAB6E7}"/>
    <cellStyle name="Normal 3 8 3 5" xfId="862" xr:uid="{7ECC7C63-6C85-421A-8DFD-6736A49AEA3C}"/>
    <cellStyle name="Normal 3 8 4" xfId="652" xr:uid="{00000000-0005-0000-0000-00007A020000}"/>
    <cellStyle name="Normal 3 8 4 2" xfId="789" xr:uid="{CA7AF605-D634-4851-8C95-3635FFCD681C}"/>
    <cellStyle name="Normal 3 8 4 2 2" xfId="1020" xr:uid="{3660E708-73D6-4CDF-8823-E3AB1ED696A0}"/>
    <cellStyle name="Normal 3 8 4 3" xfId="906" xr:uid="{F33F4E59-134D-4969-9644-8494F92F21ED}"/>
    <cellStyle name="Normal 3 8 5" xfId="742" xr:uid="{C5F7FE80-F11C-4EC4-8219-37EABB1B2D82}"/>
    <cellStyle name="Normal 3 8 5 2" xfId="973" xr:uid="{FC988F74-CE65-469D-9043-71E7B0C684AA}"/>
    <cellStyle name="Normal 3 8 6" xfId="1117" xr:uid="{D5CD611E-C04F-42ED-A7A0-C2D01229AECF}"/>
    <cellStyle name="Normal 3 8 7" xfId="859" xr:uid="{477A761E-E9F4-4C37-BE72-47F069331DB4}"/>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2 2 2" xfId="1024" xr:uid="{B91301AC-E0A2-4171-BB60-DF2D092F7C94}"/>
    <cellStyle name="Normal 4 2 2 3" xfId="910" xr:uid="{5185385A-F1E6-401E-9C9B-566BE386BE5B}"/>
    <cellStyle name="Normal 4 2 3" xfId="746" xr:uid="{E1A365CE-2A0C-4728-92E4-8FEDE92E0FDB}"/>
    <cellStyle name="Normal 4 2 3 2" xfId="977" xr:uid="{D217A41B-F156-4694-86F1-7B7CEC20949A}"/>
    <cellStyle name="Normal 4 2 4" xfId="1121" xr:uid="{3F01FAC3-6A36-432D-8616-C342F17045B1}"/>
    <cellStyle name="Normal 4 2 5" xfId="863" xr:uid="{4BF3C97D-6BB4-4560-8466-90DF4CDDAAC3}"/>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2 2 2" xfId="1025" xr:uid="{DD7FF8FE-E396-4736-8532-24E447C484E7}"/>
    <cellStyle name="Normal 4 4 2 3" xfId="911" xr:uid="{F194D36E-A1B1-426B-B28A-F8CABD154D52}"/>
    <cellStyle name="Normal 4 4 3" xfId="747" xr:uid="{A928AF69-0930-413E-95DF-60F9FA2F0336}"/>
    <cellStyle name="Normal 4 4 3 2" xfId="978" xr:uid="{9BF0E685-3E25-4423-8738-AB3B309AAEC8}"/>
    <cellStyle name="Normal 4 4 4" xfId="1122" xr:uid="{1177DB9C-9CC4-43C6-B815-11FE23954227}"/>
    <cellStyle name="Normal 4 4 5" xfId="864" xr:uid="{E000BBE8-E9C5-4DCA-8B2B-9FC5EA1FDB97}"/>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2 2 2" xfId="1026" xr:uid="{E81D1FA2-BEF3-4B60-B75A-9BAE32B97FBC}"/>
    <cellStyle name="Normal 5 3 2 3" xfId="912" xr:uid="{0C74D829-9BA0-4EB1-92DD-F51376C5A57D}"/>
    <cellStyle name="Normal 5 3 3" xfId="748" xr:uid="{576DE7CE-395A-4AE2-9596-6E4815B24A6D}"/>
    <cellStyle name="Normal 5 3 3 2" xfId="979" xr:uid="{208C393B-A49C-4D65-8F89-695B11C662FE}"/>
    <cellStyle name="Normal 5 3 4" xfId="1123" xr:uid="{5316C0A7-B3CF-424B-9F0A-A48CA7B4C1BB}"/>
    <cellStyle name="Normal 5 3 5" xfId="865" xr:uid="{3FE8D1C4-DF64-4952-B5DE-67D9D207AA0B}"/>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2 2 2" xfId="1028" xr:uid="{F051D376-1F39-4550-894A-6F06816BB733}"/>
    <cellStyle name="Normal 6 2 2 3" xfId="914" xr:uid="{DE07FF18-858E-4B4E-A69B-152E554ADDCC}"/>
    <cellStyle name="Normal 6 2 3" xfId="750" xr:uid="{557B45E5-E9AC-41E2-A811-61F73279F30D}"/>
    <cellStyle name="Normal 6 2 3 2" xfId="981" xr:uid="{F4A860A2-4434-4F34-AA9E-73FEC5D32EBC}"/>
    <cellStyle name="Normal 6 2 4" xfId="1125" xr:uid="{2AFAB152-C75A-497A-B15F-256D84F3EF8D}"/>
    <cellStyle name="Normal 6 2 5" xfId="867" xr:uid="{B76EAA60-255B-4B98-8DBE-67681AF561CB}"/>
    <cellStyle name="Normal 6 3" xfId="571" xr:uid="{00000000-0005-0000-0000-00009D020000}"/>
    <cellStyle name="Normal 6 4" xfId="659" xr:uid="{00000000-0005-0000-0000-00009E020000}"/>
    <cellStyle name="Normal 6 4 2" xfId="796" xr:uid="{94F48A41-6835-47F0-9973-4CC85AEA90D4}"/>
    <cellStyle name="Normal 6 4 2 2" xfId="1027" xr:uid="{B40D8229-C43F-4C92-9DDF-FD13D8D72000}"/>
    <cellStyle name="Normal 6 4 3" xfId="913" xr:uid="{786FB6AC-FF9B-4817-92EC-47F3078C845A}"/>
    <cellStyle name="Normal 6 5" xfId="749" xr:uid="{F98FC477-0AD5-4A86-A589-DD2204455DBE}"/>
    <cellStyle name="Normal 6 5 2" xfId="980" xr:uid="{2018301E-3BBC-4E3B-98CB-2B9B5CA633A5}"/>
    <cellStyle name="Normal 6 6" xfId="1124" xr:uid="{D9F1178C-53AC-4287-97B2-331E21C595B1}"/>
    <cellStyle name="Normal 6 7" xfId="866" xr:uid="{44CD2DB8-CEBD-45B7-A2A4-F5CFCF794338}"/>
    <cellStyle name="Normal 7" xfId="572" xr:uid="{00000000-0005-0000-0000-00009F020000}"/>
    <cellStyle name="Normal 7 2" xfId="573" xr:uid="{00000000-0005-0000-0000-0000A0020000}"/>
    <cellStyle name="Normal 7 2 2" xfId="1126" xr:uid="{624D7700-7CC6-4614-A0DD-082B79F8BCDD}"/>
    <cellStyle name="Normal 8" xfId="574" xr:uid="{00000000-0005-0000-0000-0000A1020000}"/>
    <cellStyle name="Normal 9" xfId="711" xr:uid="{00000000-0005-0000-0000-0000A2020000}"/>
    <cellStyle name="Normal 9 2" xfId="825" xr:uid="{C2DE7A61-9086-487D-81AD-D3E50EC30FE0}"/>
    <cellStyle name="Normal 9 2 2" xfId="1143" xr:uid="{0D140483-7CB1-426B-BF55-E101B91F1224}"/>
    <cellStyle name="Normal 9 2 3" xfId="1056" xr:uid="{EEBCA2C1-2446-4BB1-A806-E5198DC97289}"/>
    <cellStyle name="Normal 9 3" xfId="1142" xr:uid="{DDD53739-9657-4A08-AB79-08E2D861F093}"/>
    <cellStyle name="Normal 9 4" xfId="1141" xr:uid="{4D8461A4-8266-449F-9E9E-08F04A65FF23}"/>
    <cellStyle name="Normal 9 5" xfId="1140" xr:uid="{C72A0068-61BA-4362-A170-ED92A27F8FC3}"/>
    <cellStyle name="Normal 9 6" xfId="942" xr:uid="{72CBE9BA-E171-4C55-85A7-D4F7EED8DD13}"/>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2 2 2" xfId="1029" xr:uid="{10A38933-FEDF-4455-A282-D434F332AF02}"/>
    <cellStyle name="Note 2 2 3" xfId="915" xr:uid="{8CA61591-9DFF-4F03-9394-46BD70E46F72}"/>
    <cellStyle name="Note 2 3" xfId="751" xr:uid="{AC5340EE-478E-47DC-8896-BD46672619DE}"/>
    <cellStyle name="Note 2 3 2" xfId="982" xr:uid="{76BB9EBD-61BA-4E0A-BE8F-754E03868F90}"/>
    <cellStyle name="Note 2 4" xfId="1127" xr:uid="{D309E0C6-09EA-43C6-8774-1EE1E258848F}"/>
    <cellStyle name="Note 2 5" xfId="868" xr:uid="{6A58BDA1-F4D0-4EA4-A77A-C3C25EE76AD8}"/>
    <cellStyle name="Note 3" xfId="712" xr:uid="{00000000-0005-0000-0000-0000A6020000}"/>
    <cellStyle name="Note 3 2" xfId="826" xr:uid="{BE69DA9A-320A-423F-A18C-65A987CEC7F4}"/>
    <cellStyle name="Note 3 2 2" xfId="1057" xr:uid="{2F22BCDC-D273-48D2-BED3-344E59AF28BE}"/>
    <cellStyle name="Note 3 3" xfId="943" xr:uid="{81667C25-BF4C-425D-B94E-FB097F889309}"/>
    <cellStyle name="Output" xfId="680" builtinId="21" customBuiltin="1"/>
    <cellStyle name="Output 2" xfId="577" xr:uid="{00000000-0005-0000-0000-0000A8020000}"/>
    <cellStyle name="Output 2 2" xfId="662" xr:uid="{00000000-0005-0000-0000-0000A9020000}"/>
    <cellStyle name="Output 2 3" xfId="1128" xr:uid="{7F848059-50C4-4D50-8163-3D7C3BA39F36}"/>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2 2 2" xfId="1033" xr:uid="{6702FC5A-1F5F-4888-BA1D-1579AB708761}"/>
    <cellStyle name="Standard 4 2 2 2 2 3" xfId="919" xr:uid="{3BC429BA-19F3-494C-96B1-AA72B006E7D5}"/>
    <cellStyle name="Standard 4 2 2 2 3" xfId="755" xr:uid="{3717BDF9-DF18-469D-A1A6-133293EAB916}"/>
    <cellStyle name="Standard 4 2 2 2 3 2" xfId="986" xr:uid="{E2DF760E-F410-4CA2-8E12-783397C98B98}"/>
    <cellStyle name="Standard 4 2 2 2 4" xfId="1132" xr:uid="{3200076E-7E32-4BB8-ADA9-EE4A28538748}"/>
    <cellStyle name="Standard 4 2 2 2 5" xfId="872" xr:uid="{47630F4C-D80A-40B4-9D01-257B535D9746}"/>
    <cellStyle name="Standard 4 2 2 3" xfId="665" xr:uid="{00000000-0005-0000-0000-0000B2020000}"/>
    <cellStyle name="Standard 4 2 2 3 2" xfId="801" xr:uid="{B519ACEB-8D15-4BAB-914A-A2C2D0673E85}"/>
    <cellStyle name="Standard 4 2 2 3 2 2" xfId="1032" xr:uid="{884777EE-A3A9-47D7-B5A9-FE542BF97C4E}"/>
    <cellStyle name="Standard 4 2 2 3 3" xfId="918" xr:uid="{D45E9650-30CE-49C5-AEB5-85F82C1C67F5}"/>
    <cellStyle name="Standard 4 2 2 4" xfId="754" xr:uid="{CC2F9681-7221-4E0B-BE58-DE34D4DC40CF}"/>
    <cellStyle name="Standard 4 2 2 4 2" xfId="985" xr:uid="{5CAFB4C1-A261-441A-9099-C4192AD575BA}"/>
    <cellStyle name="Standard 4 2 2 5" xfId="1131" xr:uid="{7F9286F8-57EF-43E7-9681-ED421C53AC5A}"/>
    <cellStyle name="Standard 4 2 2 6" xfId="871" xr:uid="{78D2CB7F-EEBE-4BC1-AC53-BD532B2D6CBD}"/>
    <cellStyle name="Standard 4 2 3" xfId="584" xr:uid="{00000000-0005-0000-0000-0000B3020000}"/>
    <cellStyle name="Standard 4 2 3 2" xfId="667" xr:uid="{00000000-0005-0000-0000-0000B4020000}"/>
    <cellStyle name="Standard 4 2 3 2 2" xfId="803" xr:uid="{B5FE6E75-B41F-4CC0-BF1F-33B763CE0A2C}"/>
    <cellStyle name="Standard 4 2 3 2 2 2" xfId="1034" xr:uid="{3309F443-7704-471E-B39B-C266BDEB3CF7}"/>
    <cellStyle name="Standard 4 2 3 2 3" xfId="920" xr:uid="{CD246390-54BC-47F5-95A7-ED257D6377DB}"/>
    <cellStyle name="Standard 4 2 3 3" xfId="756" xr:uid="{A64374BC-823F-49AF-B773-E84014AFDB70}"/>
    <cellStyle name="Standard 4 2 3 3 2" xfId="987" xr:uid="{E1C3B73F-34BD-4554-A324-7B9EC27A83D4}"/>
    <cellStyle name="Standard 4 2 3 4" xfId="1133" xr:uid="{0C0F8C19-26B3-4847-99B6-325BCF943079}"/>
    <cellStyle name="Standard 4 2 3 5" xfId="873" xr:uid="{3724B8AE-F9F0-43DA-A20E-6C0047F11226}"/>
    <cellStyle name="Standard 4 2 4" xfId="664" xr:uid="{00000000-0005-0000-0000-0000B5020000}"/>
    <cellStyle name="Standard 4 2 4 2" xfId="800" xr:uid="{9C2C791D-563B-4AED-BAA8-BB47B68C5354}"/>
    <cellStyle name="Standard 4 2 4 2 2" xfId="1031" xr:uid="{884CC2AF-2CF1-4487-9614-4063BC0D5C83}"/>
    <cellStyle name="Standard 4 2 4 3" xfId="917" xr:uid="{62C5CFD1-1AF5-4875-A1E1-2B142ABEE5D5}"/>
    <cellStyle name="Standard 4 2 5" xfId="753" xr:uid="{A197A41C-0F12-46AA-AE19-171F357B5002}"/>
    <cellStyle name="Standard 4 2 5 2" xfId="984" xr:uid="{D88F2F09-258C-47A6-87E4-BB351D03ED38}"/>
    <cellStyle name="Standard 4 2 6" xfId="1130" xr:uid="{DA1F756D-FB17-457E-8442-B6368D126E4F}"/>
    <cellStyle name="Standard 4 2 7" xfId="870" xr:uid="{06EA0C5A-2A20-4609-ACA2-C1891B5F816D}"/>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2 2 2" xfId="1036" xr:uid="{E3E25B05-F1F6-4E05-B71A-6852CDCE92DF}"/>
    <cellStyle name="Standard 4 3 2 2 3" xfId="922" xr:uid="{5CFAA788-C5F9-489A-B58D-A62C4FECE3E5}"/>
    <cellStyle name="Standard 4 3 2 3" xfId="758" xr:uid="{331D8F24-399E-43AE-9199-C0CEBBDF18BC}"/>
    <cellStyle name="Standard 4 3 2 3 2" xfId="989" xr:uid="{B2A55956-8120-41CE-B8F9-56FBA271AF96}"/>
    <cellStyle name="Standard 4 3 2 4" xfId="1135" xr:uid="{C7AB30B5-82E5-4FB1-B518-D651A8D30DB8}"/>
    <cellStyle name="Standard 4 3 2 5" xfId="875" xr:uid="{83193F13-0921-40C1-A0FA-BA484C5FD2D2}"/>
    <cellStyle name="Standard 4 3 3" xfId="668" xr:uid="{00000000-0005-0000-0000-0000B9020000}"/>
    <cellStyle name="Standard 4 3 3 2" xfId="804" xr:uid="{D9FC3651-C083-4A3A-BBEB-35BDB75E6856}"/>
    <cellStyle name="Standard 4 3 3 2 2" xfId="1035" xr:uid="{FEF2B236-B320-4540-9F8E-4E791D1D0BBF}"/>
    <cellStyle name="Standard 4 3 3 3" xfId="921" xr:uid="{23223901-65E6-4414-8C2A-B6BF51D007C6}"/>
    <cellStyle name="Standard 4 3 4" xfId="757" xr:uid="{B582CC8D-4531-472B-9421-10B8AF6BE8B9}"/>
    <cellStyle name="Standard 4 3 4 2" xfId="988" xr:uid="{A9FE0A20-B167-4456-BA81-2AD89C0A35DB}"/>
    <cellStyle name="Standard 4 3 5" xfId="1134" xr:uid="{A31E1753-32C3-4189-BBFF-8EF2FD01A980}"/>
    <cellStyle name="Standard 4 3 6" xfId="874" xr:uid="{66AF8194-6F96-4C28-9911-9FBE032F2ABB}"/>
    <cellStyle name="Standard 4 4" xfId="587" xr:uid="{00000000-0005-0000-0000-0000BA020000}"/>
    <cellStyle name="Standard 4 4 2" xfId="670" xr:uid="{00000000-0005-0000-0000-0000BB020000}"/>
    <cellStyle name="Standard 4 4 2 2" xfId="806" xr:uid="{FA8A2B66-1108-407C-9F13-364C6D5A5AC0}"/>
    <cellStyle name="Standard 4 4 2 2 2" xfId="1037" xr:uid="{4F797E59-C82F-4806-8C65-6EE3BFDA9D3B}"/>
    <cellStyle name="Standard 4 4 2 3" xfId="923" xr:uid="{D26E0927-05B5-4272-9007-F841EE212325}"/>
    <cellStyle name="Standard 4 4 3" xfId="759" xr:uid="{1DA9F4F4-EBC5-4578-BE84-7407C5EC93C7}"/>
    <cellStyle name="Standard 4 4 3 2" xfId="990" xr:uid="{813BD2D1-D75E-4CEA-B0D6-3A65BF71F3C9}"/>
    <cellStyle name="Standard 4 4 4" xfId="1136" xr:uid="{0F2F5581-C9D6-409F-A3AE-42900B1B87CE}"/>
    <cellStyle name="Standard 4 4 5" xfId="876" xr:uid="{6C5E26A1-B9E2-43BF-9D64-C4D539B8A834}"/>
    <cellStyle name="Standard 4 5" xfId="663" xr:uid="{00000000-0005-0000-0000-0000BC020000}"/>
    <cellStyle name="Standard 4 5 2" xfId="799" xr:uid="{C39C8FBF-2901-4072-B80F-AE644911D338}"/>
    <cellStyle name="Standard 4 5 2 2" xfId="1030" xr:uid="{34DF0832-C28E-4BBA-82DF-40C66A100419}"/>
    <cellStyle name="Standard 4 5 3" xfId="916" xr:uid="{EE99B185-2A96-498E-B51D-4E166B4C6841}"/>
    <cellStyle name="Standard 4 6" xfId="752" xr:uid="{A1D7548D-B817-4A92-9F01-B4F2C2CCAE96}"/>
    <cellStyle name="Standard 4 6 2" xfId="983" xr:uid="{B0DF9D5F-2462-4AA5-9B3F-510612CFEE9B}"/>
    <cellStyle name="Standard 4 7" xfId="1129" xr:uid="{5C68434B-1B96-47CB-A815-3A674920AA76}"/>
    <cellStyle name="Standard 4 8" xfId="869" xr:uid="{F88AE3BD-D634-4195-8BF4-E73244C4881F}"/>
    <cellStyle name="Standard 6" xfId="588" xr:uid="{00000000-0005-0000-0000-0000BD020000}"/>
    <cellStyle name="Title" xfId="671" builtinId="15" customBuiltin="1"/>
    <cellStyle name="Title 2" xfId="589" xr:uid="{00000000-0005-0000-0000-0000BF020000}"/>
    <cellStyle name="Title 2 2" xfId="1137" xr:uid="{68D8F4D5-B034-4888-B25F-6B2C0513D4F5}"/>
    <cellStyle name="Total" xfId="686" builtinId="25" customBuiltin="1"/>
    <cellStyle name="Total 2" xfId="590" xr:uid="{00000000-0005-0000-0000-0000C1020000}"/>
    <cellStyle name="Total 2 2" xfId="1138" xr:uid="{85A7D07B-6992-4413-8901-D2EE0412182F}"/>
    <cellStyle name="Warning Text" xfId="684" builtinId="11" customBuiltin="1"/>
    <cellStyle name="Warning Text 2" xfId="591" xr:uid="{00000000-0005-0000-0000-0000C3020000}"/>
    <cellStyle name="Warning Text 2 2" xfId="1139" xr:uid="{1E912E08-741D-484B-BF17-CFE98DB5F848}"/>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cwatkins@ccipower.com" TargetMode="External"/><Relationship Id="rId1" Type="http://schemas.openxmlformats.org/officeDocument/2006/relationships/hyperlink" Target="mailto:cwatkins@ccipower.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31" workbookViewId="0"/>
  </sheetViews>
  <sheetFormatPr defaultColWidth="8.921875" defaultRowHeight="13.5"/>
  <cols>
    <col min="1" max="1" width="143" style="157" customWidth="1"/>
    <col min="2" max="2" width="34.921875" style="157" customWidth="1"/>
    <col min="3" max="3" width="8.921875" style="157" customWidth="1"/>
    <col min="4" max="16384" width="8.9218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35">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15">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8" customWidth="1"/>
    <col min="2" max="2" width="57.07421875" style="58" customWidth="1"/>
    <col min="3" max="16384" width="8.69140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3.5"/>
  <cols>
    <col min="2" max="2" width="27.3828125" customWidth="1"/>
    <col min="3" max="3" width="15.304687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3B4E82E9-0AF1-425F-B3D0-A23F4DE2C4AE}"/>
    </customSheetView>
    <customSheetView guid="{4BDF1A28-30D5-449D-B20E-D6C97EF9FAE1}" showAutoFilter="1">
      <selection activeCell="C1" sqref="C1:D65536"/>
      <pageMargins left="0" right="0" top="0" bottom="0" header="0" footer="0"/>
      <pageSetup orientation="portrait"/>
      <autoFilter ref="B1:C1" xr:uid="{DC8927A6-57C5-45E4-BF08-DA8380ADC469}"/>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3.5"/>
  <cols>
    <col min="1" max="1" width="0.921875" customWidth="1"/>
    <col min="2" max="2" width="10.07421875" customWidth="1"/>
    <col min="3" max="3" width="11.4609375" customWidth="1"/>
    <col min="4" max="4" width="17.07421875" style="149" customWidth="1"/>
    <col min="5" max="5" width="42.23046875" customWidth="1"/>
    <col min="6" max="6" width="53.23046875" customWidth="1"/>
    <col min="7" max="7" width="0.921875" customWidth="1"/>
  </cols>
  <sheetData>
    <row r="1" spans="1:7" ht="14"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49999999999999"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5">
      <c r="A13" s="316"/>
      <c r="B13" s="308">
        <v>1</v>
      </c>
      <c r="C13" s="227" t="s">
        <v>12</v>
      </c>
      <c r="D13" s="228">
        <v>44489</v>
      </c>
      <c r="E13" s="227" t="s">
        <v>12669</v>
      </c>
      <c r="F13" s="229" t="s">
        <v>12701</v>
      </c>
      <c r="G13" s="25"/>
    </row>
    <row r="14" spans="1:7" ht="57.5">
      <c r="A14" s="316"/>
      <c r="B14" s="226">
        <v>1.01</v>
      </c>
      <c r="C14" s="227" t="s">
        <v>12</v>
      </c>
      <c r="D14" s="228">
        <v>44523</v>
      </c>
      <c r="E14" s="227" t="s">
        <v>12670</v>
      </c>
      <c r="F14" s="229" t="s">
        <v>12701</v>
      </c>
      <c r="G14" s="25"/>
    </row>
    <row r="15" spans="1:7" ht="57.5">
      <c r="A15" s="316"/>
      <c r="B15" s="226">
        <v>1.02</v>
      </c>
      <c r="C15" s="227" t="s">
        <v>12</v>
      </c>
      <c r="D15" s="228">
        <v>44553</v>
      </c>
      <c r="E15" s="227" t="s">
        <v>12671</v>
      </c>
      <c r="F15" s="229" t="s">
        <v>12701</v>
      </c>
      <c r="G15" s="25"/>
    </row>
    <row r="16" spans="1:7" ht="92">
      <c r="A16" s="316"/>
      <c r="B16" s="226">
        <v>1.1000000000000001</v>
      </c>
      <c r="C16" s="227" t="s">
        <v>12</v>
      </c>
      <c r="D16" s="228">
        <v>44848</v>
      </c>
      <c r="E16" s="227" t="s">
        <v>12695</v>
      </c>
      <c r="F16" s="229" t="s">
        <v>12702</v>
      </c>
      <c r="G16" s="25"/>
    </row>
    <row r="17" spans="1:7" ht="57.5">
      <c r="A17" s="316"/>
      <c r="B17" s="226">
        <v>1.1100000000000001</v>
      </c>
      <c r="C17" s="227" t="s">
        <v>12</v>
      </c>
      <c r="D17" s="228">
        <v>44869</v>
      </c>
      <c r="E17" s="227" t="s">
        <v>12696</v>
      </c>
      <c r="F17" s="229" t="s">
        <v>12702</v>
      </c>
      <c r="G17" s="25"/>
    </row>
    <row r="18" spans="1:7" ht="57.5">
      <c r="A18" s="316"/>
      <c r="B18" s="226">
        <v>1.2</v>
      </c>
      <c r="C18" s="227" t="s">
        <v>12</v>
      </c>
      <c r="D18" s="228">
        <v>45058</v>
      </c>
      <c r="E18" s="227" t="s">
        <v>12749</v>
      </c>
      <c r="F18" s="229" t="s">
        <v>12703</v>
      </c>
      <c r="G18" s="25"/>
    </row>
    <row r="19" spans="1:7" ht="57.5">
      <c r="A19" s="316"/>
      <c r="B19" s="226">
        <v>1.3</v>
      </c>
      <c r="C19" s="227" t="s">
        <v>12</v>
      </c>
      <c r="D19" s="228">
        <v>45408</v>
      </c>
      <c r="E19" s="309" t="s">
        <v>19199</v>
      </c>
      <c r="F19" s="229" t="s">
        <v>12750</v>
      </c>
      <c r="G19" s="25"/>
    </row>
    <row r="20" spans="1:7" ht="14" thickBot="1">
      <c r="A20" s="317"/>
      <c r="B20" s="318" t="str">
        <f ca="1">OFFSET(L!$C$1,MATCH("General"&amp;"Cpy",L!$A:$A,0)-1,SL,,)</f>
        <v>© 2024 Responsible Minerals Initiative. All rights reserved.</v>
      </c>
      <c r="C20" s="318"/>
      <c r="D20" s="318"/>
      <c r="E20" s="318"/>
      <c r="F20" s="318"/>
      <c r="G20" s="26"/>
    </row>
    <row r="21" spans="1:7" ht="14"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218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921875" style="157" customWidth="1"/>
    <col min="8" max="16384" width="8.921875" style="157"/>
  </cols>
  <sheetData>
    <row r="1" spans="1:8" ht="90.65"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0">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4" thickBot="1">
      <c r="A23" s="181"/>
      <c r="B23" s="182"/>
      <c r="C23" s="182"/>
      <c r="D23" s="327"/>
    </row>
    <row r="24" spans="1:5" ht="14"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4" zoomScaleNormal="100" workbookViewId="0">
      <selection activeCell="D23" sqref="D23:E23"/>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5" thickTop="1">
      <c r="A1" s="364"/>
      <c r="B1" s="365"/>
      <c r="C1" s="365"/>
      <c r="D1" s="365"/>
      <c r="E1" s="365"/>
      <c r="F1" s="365"/>
      <c r="G1" s="365"/>
      <c r="H1" s="365"/>
      <c r="I1" s="365"/>
      <c r="J1" s="365"/>
      <c r="K1" s="366"/>
      <c r="L1" s="103"/>
      <c r="P1" s="3"/>
      <c r="Q1" s="3"/>
      <c r="R1" s="3"/>
      <c r="S1" s="3"/>
      <c r="T1" s="3"/>
      <c r="U1" s="3"/>
      <c r="V1" s="3"/>
      <c r="W1" s="3"/>
      <c r="X1" s="3"/>
      <c r="Y1" s="3"/>
      <c r="Z1" s="3"/>
      <c r="AA1" s="3"/>
      <c r="AB1" s="3"/>
      <c r="AC1" s="3"/>
      <c r="AD1" s="3"/>
      <c r="AE1" s="3"/>
      <c r="AF1" s="3"/>
      <c r="AG1" s="3"/>
      <c r="AH1" s="3"/>
    </row>
    <row r="2" spans="1:34" ht="81.75" customHeight="1">
      <c r="A2" s="28"/>
      <c r="B2" s="304"/>
      <c r="C2" s="29"/>
      <c r="D2" s="367" t="str">
        <f ca="1">OFFSET(L!$C$1,MATCH("Declaration"&amp;ADDRESS(ROW(),COLUMN(),4),L!$A:$A,0)-1,SL,,)</f>
        <v>Extended Mineral Reporting Template (EMRT)</v>
      </c>
      <c r="E2" s="368"/>
      <c r="F2" s="368"/>
      <c r="G2" s="368"/>
      <c r="H2" s="368"/>
      <c r="I2" s="368"/>
      <c r="J2" s="369"/>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5"/>
      <c r="F3" s="386"/>
      <c r="G3" s="386"/>
      <c r="H3" s="386"/>
      <c r="I3" s="386"/>
      <c r="J3" s="191" t="s">
        <v>12830</v>
      </c>
      <c r="K3" s="30"/>
      <c r="L3" s="103"/>
      <c r="P3" s="39">
        <f>MATCH($D$3,LN,0)</f>
        <v>1</v>
      </c>
    </row>
    <row r="4" spans="1:34" ht="15">
      <c r="A4" s="28"/>
      <c r="B4" s="373" t="str">
        <f ca="1">OFFSET(L!$C$1,MATCH("Declaration"&amp;ADDRESS(ROW(),COLUMN(),4),L!$A:$A,0)-1,SL,,)</f>
        <v>The purpose of this document is to collect sourcing information on cobalt or natural mica.</v>
      </c>
      <c r="C4" s="373"/>
      <c r="D4" s="373"/>
      <c r="E4" s="373"/>
      <c r="F4" s="373"/>
      <c r="G4" s="373"/>
      <c r="H4" s="373"/>
      <c r="I4" s="377" t="str">
        <f ca="1">OFFSET(L!$C$1,MATCH("Declaration"&amp;ADDRESS(ROW(),COLUMN(),4),L!$A:$A,0)-1,SL,,)</f>
        <v>Link to Terms &amp; Conditions</v>
      </c>
      <c r="J4" s="377"/>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3" t="str">
        <f ca="1">OFFSET(L!$C$1,MATCH("Declaration"&amp;ADDRESS(ROW(),COLUMN(),4),L!$A:$A,0)-1,SL,,)</f>
        <v>Mandatory fields are noted with an asterisk (*).  Consult the instructions tab for guidance on how to answer each question.</v>
      </c>
      <c r="C6" s="373"/>
      <c r="D6" s="373"/>
      <c r="E6" s="373"/>
      <c r="F6" s="373"/>
      <c r="G6" s="373"/>
      <c r="H6" s="373"/>
      <c r="I6" s="373"/>
      <c r="J6" s="373"/>
      <c r="K6" s="30"/>
      <c r="L6" s="105" t="s">
        <v>18</v>
      </c>
      <c r="P6" s="3"/>
      <c r="Q6" s="3"/>
      <c r="R6" s="3"/>
      <c r="S6" s="3"/>
      <c r="T6" s="3"/>
      <c r="U6" s="3"/>
      <c r="V6" s="3"/>
      <c r="W6" s="3"/>
      <c r="X6" s="3"/>
      <c r="Y6" s="3"/>
      <c r="Z6" s="3"/>
      <c r="AA6" s="3"/>
      <c r="AB6" s="3"/>
      <c r="AC6" s="3"/>
      <c r="AD6" s="3"/>
      <c r="AE6" s="3"/>
      <c r="AF6" s="3"/>
      <c r="AG6" s="3"/>
      <c r="AH6" s="3"/>
    </row>
    <row r="7" spans="1:34" ht="15">
      <c r="A7" s="28"/>
      <c r="B7" s="378" t="str">
        <f ca="1">OFFSET(L!$C$1,MATCH("Declaration"&amp;ADDRESS(ROW(),COLUMN(),4),L!$A:$A,0)-1,SL,,)</f>
        <v>Company Information</v>
      </c>
      <c r="C7" s="378"/>
      <c r="D7" s="378"/>
      <c r="E7" s="378"/>
      <c r="F7" s="378"/>
      <c r="G7" s="378"/>
      <c r="H7" s="378"/>
      <c r="I7" s="378"/>
      <c r="J7" s="378"/>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70" t="s">
        <v>19202</v>
      </c>
      <c r="E8" s="371"/>
      <c r="F8" s="371"/>
      <c r="G8" s="371"/>
      <c r="H8" s="371"/>
      <c r="I8" s="371"/>
      <c r="J8" s="372"/>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54" t="s">
        <v>19</v>
      </c>
      <c r="E9" s="355"/>
      <c r="F9" s="355"/>
      <c r="G9" s="356"/>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79" t="str">
        <f ca="1">OFFSET(L!$C$1,MATCH("Declaration"&amp;ADDRESS(ROW(),COLUMN(),4)&amp;LEFT($D$9,1),L!$A:$A,0)-1,SL,,)</f>
        <v>Description of Scope:</v>
      </c>
      <c r="C10" s="113"/>
      <c r="D10" s="374" t="s">
        <v>19203</v>
      </c>
      <c r="E10" s="375"/>
      <c r="F10" s="375"/>
      <c r="G10" s="375"/>
      <c r="H10" s="375"/>
      <c r="I10" s="375"/>
      <c r="J10" s="376"/>
      <c r="K10" s="30"/>
      <c r="L10" s="105"/>
      <c r="Q10" s="3"/>
      <c r="R10" s="3"/>
      <c r="S10" s="3"/>
      <c r="T10" s="3"/>
      <c r="U10" s="3"/>
      <c r="V10" s="3"/>
      <c r="W10" s="3"/>
      <c r="X10" s="3"/>
      <c r="Y10" s="3"/>
      <c r="Z10" s="3"/>
      <c r="AA10" s="3"/>
      <c r="AB10" s="3"/>
      <c r="AC10" s="3"/>
      <c r="AD10" s="3"/>
      <c r="AE10" s="3"/>
      <c r="AF10" s="3"/>
      <c r="AG10" s="3"/>
      <c r="AH10" s="3"/>
    </row>
    <row r="11" spans="1:34" ht="15">
      <c r="A11" s="32"/>
      <c r="B11" s="380"/>
      <c r="C11" s="113"/>
      <c r="D11" s="381" t="str">
        <f ca="1">IF(D9=Q9,OFFSET(L!$C$1,MATCH("Declaration"&amp;ADDRESS(ROW(),COLUMN(),4),L!$A:$A,0)-1,SL,,),"")</f>
        <v/>
      </c>
      <c r="E11" s="382"/>
      <c r="F11" s="382"/>
      <c r="G11" s="382"/>
      <c r="H11" s="382"/>
      <c r="I11" s="382"/>
      <c r="J11" s="383"/>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50" t="s">
        <v>19204</v>
      </c>
      <c r="E12" s="351"/>
      <c r="F12" s="351"/>
      <c r="G12" s="351"/>
      <c r="H12" s="351"/>
      <c r="I12" s="351"/>
      <c r="J12" s="352"/>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50" t="s">
        <v>19205</v>
      </c>
      <c r="E13" s="351"/>
      <c r="F13" s="351"/>
      <c r="G13" s="351"/>
      <c r="H13" s="351"/>
      <c r="I13" s="351"/>
      <c r="J13" s="352"/>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50" t="s">
        <v>19206</v>
      </c>
      <c r="E14" s="351"/>
      <c r="F14" s="351"/>
      <c r="G14" s="351"/>
      <c r="H14" s="351"/>
      <c r="I14" s="351"/>
      <c r="J14" s="352"/>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50" t="s">
        <v>19207</v>
      </c>
      <c r="E15" s="351"/>
      <c r="F15" s="351"/>
      <c r="G15" s="351"/>
      <c r="H15" s="351"/>
      <c r="I15" s="351"/>
      <c r="J15" s="352"/>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403" t="s">
        <v>19208</v>
      </c>
      <c r="E16" s="389"/>
      <c r="F16" s="389"/>
      <c r="G16" s="389"/>
      <c r="H16" s="389"/>
      <c r="I16" s="389"/>
      <c r="J16" s="390"/>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50" t="s">
        <v>19209</v>
      </c>
      <c r="E17" s="351"/>
      <c r="F17" s="351"/>
      <c r="G17" s="351"/>
      <c r="H17" s="351"/>
      <c r="I17" s="351"/>
      <c r="J17" s="352"/>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50" t="s">
        <v>19207</v>
      </c>
      <c r="E18" s="351"/>
      <c r="F18" s="351"/>
      <c r="G18" s="351"/>
      <c r="H18" s="351"/>
      <c r="I18" s="351"/>
      <c r="J18" s="352"/>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50" t="s">
        <v>19210</v>
      </c>
      <c r="E19" s="351"/>
      <c r="F19" s="351"/>
      <c r="G19" s="351"/>
      <c r="H19" s="351"/>
      <c r="I19" s="351"/>
      <c r="J19" s="352"/>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403" t="s">
        <v>19208</v>
      </c>
      <c r="E20" s="389"/>
      <c r="F20" s="389"/>
      <c r="G20" s="389"/>
      <c r="H20" s="389"/>
      <c r="I20" s="389"/>
      <c r="J20" s="390"/>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50"/>
      <c r="E21" s="351"/>
      <c r="F21" s="351"/>
      <c r="G21" s="351"/>
      <c r="H21" s="351"/>
      <c r="I21" s="351"/>
      <c r="J21" s="352"/>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59">
        <v>45518</v>
      </c>
      <c r="E22" s="360"/>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53"/>
      <c r="E23" s="353"/>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84" t="str">
        <f ca="1">OFFSET(L!$C$1,MATCH("Declaration"&amp;ADDRESS(ROW(),COLUMN(),4),L!$A:$A,0)-1,SL,,)</f>
        <v>Answer the following questions 1 - 7 based on the declaration scope indicated above</v>
      </c>
      <c r="C24" s="384"/>
      <c r="D24" s="384"/>
      <c r="E24" s="384"/>
      <c r="F24" s="384"/>
      <c r="G24" s="384"/>
      <c r="H24" s="384"/>
      <c r="I24" s="384"/>
      <c r="J24" s="384"/>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47" t="str">
        <f ca="1">OFFSET(L!$C$1,MATCH("Declaration"&amp;ADDRESS(ROW(),COLUMN(),4),L!$A:$A,0)-1,SL,,)</f>
        <v>Answer</v>
      </c>
      <c r="E25" s="34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8" t="s">
        <v>22</v>
      </c>
      <c r="E26" s="329"/>
      <c r="F26" s="9"/>
      <c r="G26" s="330"/>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57" t="s">
        <v>22</v>
      </c>
      <c r="E29" s="358"/>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49" t="str">
        <f ca="1">D25</f>
        <v>Answer</v>
      </c>
      <c r="E31" s="34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9" t="str">
        <f ca="1">D25</f>
        <v>Answer</v>
      </c>
      <c r="E37" s="349"/>
      <c r="F37" s="15"/>
      <c r="G37" s="38" t="str">
        <f ca="1">G25</f>
        <v>Comments</v>
      </c>
      <c r="H37" s="363"/>
      <c r="I37" s="363"/>
      <c r="J37" s="363"/>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 xml:space="preserve">4) Does 100 percent of the cobalt originate from recycled or scrap sources? </v>
      </c>
      <c r="C43" s="7"/>
      <c r="D43" s="349" t="str">
        <f ca="1">D25</f>
        <v>Answer</v>
      </c>
      <c r="E43" s="349"/>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49" t="str">
        <f ca="1">D25</f>
        <v>Answer</v>
      </c>
      <c r="E49" s="349"/>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87"/>
      <c r="E50" s="388"/>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87"/>
      <c r="E51" s="388"/>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61"/>
      <c r="E52" s="362"/>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61"/>
      <c r="E53" s="362"/>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49" t="str">
        <f ca="1">D25</f>
        <v>Answer</v>
      </c>
      <c r="E55" s="349"/>
      <c r="F55" s="15"/>
      <c r="G55" s="38" t="str">
        <f ca="1">G25</f>
        <v>Comments</v>
      </c>
      <c r="H55" s="348"/>
      <c r="I55" s="348"/>
      <c r="J55" s="348"/>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5"/>
      <c r="E56" s="346"/>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49" t="str">
        <f ca="1">D25</f>
        <v>Answer</v>
      </c>
      <c r="E61" s="349"/>
      <c r="F61" s="15"/>
      <c r="G61" s="38" t="str">
        <f ca="1">G25</f>
        <v>Comments</v>
      </c>
      <c r="H61" s="348" t="str">
        <f>IF(Q69="(*)","Click here to enter smelter names","")</f>
        <v/>
      </c>
      <c r="I61" s="348"/>
      <c r="J61" s="348"/>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47" t="str">
        <f ca="1">D25</f>
        <v>Answer</v>
      </c>
      <c r="E68" s="347"/>
      <c r="F68" s="47"/>
      <c r="G68" s="347" t="str">
        <f ca="1">G25</f>
        <v>Comments</v>
      </c>
      <c r="H68" s="347" t="e">
        <f>HLOOKUP(SL,LT,$O68,0)</f>
        <v>#NAME?</v>
      </c>
      <c r="I68" s="34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25</v>
      </c>
      <c r="E71" s="329"/>
      <c r="F71" s="51"/>
      <c r="G71" s="406" t="s">
        <v>19211</v>
      </c>
      <c r="H71" s="405"/>
      <c r="I71" s="405"/>
      <c r="J71" s="404"/>
      <c r="K71" s="30"/>
      <c r="L71" s="102" t="s">
        <v>18</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4"/>
      <c r="H73" s="344"/>
      <c r="I73" s="344"/>
      <c r="J73" s="344"/>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8"/>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8"/>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22</v>
      </c>
      <c r="E79" s="341"/>
      <c r="F79" s="51"/>
      <c r="G79" s="330" t="s">
        <v>19212</v>
      </c>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 xml:space="preserve">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 xml:space="preserve">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4:J14"/>
    <mergeCell ref="D13:J13"/>
    <mergeCell ref="I4:J4"/>
    <mergeCell ref="B7:J7"/>
    <mergeCell ref="B10:B11"/>
    <mergeCell ref="D15:J15"/>
    <mergeCell ref="D11:J11"/>
    <mergeCell ref="B6:J6"/>
    <mergeCell ref="D12:J12"/>
    <mergeCell ref="D10:J10"/>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G71:J71"/>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9E9DB582-DAE8-4C63-8A67-09A1EFDBF081}"/>
    <hyperlink ref="D20" r:id="rId2" xr:uid="{5493C06C-8685-49AE-A3AC-416CBB147F75}"/>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921875" defaultRowHeight="13.5"/>
  <cols>
    <col min="1" max="1" width="13.69140625" style="171"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1" t="s">
        <v>42</v>
      </c>
      <c r="K2" s="392"/>
      <c r="L2" s="392"/>
      <c r="M2" s="392"/>
      <c r="N2" s="392"/>
      <c r="O2" s="392"/>
      <c r="P2" s="163"/>
      <c r="Q2" s="164"/>
      <c r="R2" s="165"/>
      <c r="S2" s="165"/>
      <c r="T2" s="165"/>
      <c r="AH2" s="131" t="s">
        <v>25</v>
      </c>
    </row>
    <row r="3" spans="1:34" s="17" customFormat="1" ht="249.5" customHeight="1">
      <c r="A3" s="204"/>
      <c r="B3" s="393"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3"/>
      <c r="D3" s="393"/>
      <c r="E3" s="393"/>
      <c r="F3" s="166"/>
      <c r="G3" s="394" t="str">
        <f ca="1">OFFSET(L!$C$1,MATCH("General"&amp;"Cpy",L!$A:$A,0)-1,SL,,)</f>
        <v>© 2024 Responsible Minerals Initiative. All rights reserved.</v>
      </c>
      <c r="H3" s="394"/>
      <c r="I3" s="395"/>
      <c r="J3" s="117"/>
      <c r="K3" s="118"/>
      <c r="M3" s="167"/>
      <c r="N3" s="167"/>
      <c r="O3" s="91"/>
      <c r="P3" s="91"/>
      <c r="Q3" s="192" t="s">
        <v>12831</v>
      </c>
      <c r="R3" s="129"/>
      <c r="S3" s="129"/>
      <c r="T3" s="129"/>
      <c r="W3" s="140"/>
      <c r="X3" s="140"/>
      <c r="Y3" s="140"/>
      <c r="Z3" s="140"/>
      <c r="AA3" s="17" t="s">
        <v>43</v>
      </c>
      <c r="AB3" s="17" t="s">
        <v>44</v>
      </c>
      <c r="AH3" s="131" t="s">
        <v>22</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4" activePane="bottomRight" state="frozen"/>
      <selection pane="topRight" activeCell="B24" sqref="B24:J24"/>
      <selection pane="bottomLeft" activeCell="B24" sqref="B24:J24"/>
      <selection pane="bottomRight" activeCell="A4" sqref="A4"/>
    </sheetView>
  </sheetViews>
  <sheetFormatPr defaultColWidth="8.921875" defaultRowHeight="13.5"/>
  <cols>
    <col min="1" max="1" width="45.07421875" style="16" customWidth="1"/>
    <col min="2" max="2" width="42.921875" style="17" customWidth="1"/>
    <col min="3" max="3" width="51.4609375" style="16" customWidth="1"/>
    <col min="4" max="4" width="29.07421875" style="17" customWidth="1"/>
    <col min="5" max="5" width="9" style="16"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3" width="8.921875" style="16" hidden="1" customWidth="1"/>
    <col min="14" max="14" width="31.23046875" style="16" hidden="1" customWidth="1"/>
    <col min="15" max="15" width="8.921875" style="16" hidden="1" customWidth="1"/>
    <col min="16" max="26" width="8.921875" style="16" customWidth="1"/>
    <col min="27" max="16384" width="8.921875" style="16"/>
  </cols>
  <sheetData>
    <row r="1" spans="1:10" ht="30" customHeight="1">
      <c r="A1" s="396" t="str">
        <f ca="1">OFFSET(L!$C$1,MATCH("Checker"&amp;ADDRESS(ROW(),COLUMN(),4),L!$A:$A,0)-1,SL,,)</f>
        <v>To ensure all required fields have been populated before submitting to your customers review form for any line items highlighted in red</v>
      </c>
      <c r="B1" s="396"/>
      <c r="C1" s="396"/>
      <c r="D1" s="109" t="str">
        <f ca="1">OFFSET(L!$C$1,MATCH("Checker"&amp;ADDRESS(ROW(),COLUMN(),4),L!$A:$A,0)-1,SL,,)</f>
        <v>Required fields remaining to be completed</v>
      </c>
      <c r="E1" s="17" t="s">
        <v>18</v>
      </c>
    </row>
    <row r="2" spans="1:10" ht="1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41">
      <c r="A4" s="136" t="str">
        <f ca="1">Declaration!B8</f>
        <v>Company Name (*):</v>
      </c>
      <c r="B4" s="80" t="str">
        <f>Declaration!D8</f>
        <v>Control Concepts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t="str">
        <f>Declaration!D10</f>
        <v>All products manufactured by Control Concepts Inc.</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Cory Watkins</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cwatkins@ccipower.com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(952) 474-6200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Cory Watkins</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cwatkins@ccipower.com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45518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30">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 xml:space="preserve">4) Does 100 percent of the cobalt originate from recycled or scrap sources? </v>
      </c>
      <c r="B27" s="83"/>
      <c r="C27" s="83"/>
      <c r="D27" s="87"/>
      <c r="E27" s="17" t="s">
        <v>15</v>
      </c>
      <c r="F27" s="84"/>
      <c r="J27" s="133"/>
    </row>
    <row r="28" spans="1:10" ht="59.4"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18</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57</v>
      </c>
      <c r="B50" s="80" t="str">
        <f>Declaration!G71</f>
        <v>https://ccipower.com/how-contact-us/conflict-minerals-statement</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4"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398" t="str">
        <f ca="1">OFFSET(L!$C$1,MATCH("Product List"&amp;ADDRESS(ROW(),COLUMN(),4),L!$A:$A,0)-1,SL,,)</f>
        <v>Completion required only if reporting level "Product (or List of Products)" selected on the 'Declaration' worksheet.</v>
      </c>
      <c r="B1" s="399"/>
      <c r="C1" s="399"/>
      <c r="D1" s="399"/>
      <c r="E1" s="108"/>
    </row>
    <row r="2" spans="1:35">
      <c r="A2" s="20"/>
      <c r="B2" s="110"/>
      <c r="C2" s="110"/>
      <c r="D2"/>
      <c r="E2" s="21"/>
    </row>
    <row r="3" spans="1:35">
      <c r="A3" s="20"/>
      <c r="B3" s="110"/>
      <c r="C3" s="110"/>
      <c r="D3" s="110"/>
      <c r="E3" s="21"/>
    </row>
    <row r="4" spans="1:35" ht="15.75" customHeight="1">
      <c r="A4" s="20"/>
      <c r="B4" s="397" t="s">
        <v>50</v>
      </c>
      <c r="C4" s="397"/>
      <c r="D4" s="397"/>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0" t="str">
        <f ca="1">OFFSET(L!$C$1,MATCH("General"&amp;"Cpy",L!$A:$A,0)-1,SL,,)</f>
        <v>© 2024 Responsible Minerals Initiative. All rights reserved.</v>
      </c>
      <c r="C1001" s="400"/>
      <c r="D1001" s="400"/>
      <c r="E1001" s="22"/>
    </row>
    <row r="1002" spans="1:35" ht="14"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21875" defaultRowHeight="13.5"/>
  <cols>
    <col min="1" max="1" width="9.07421875" style="157" bestFit="1" customWidth="1"/>
    <col min="2" max="2" width="42.921875" style="157" customWidth="1"/>
    <col min="3" max="3" width="40.07421875" style="157" customWidth="1"/>
    <col min="4" max="4" width="22.921875" style="157" customWidth="1"/>
    <col min="5" max="5" width="12.69140625" style="157" customWidth="1"/>
    <col min="6" max="6" width="12.69140625" style="158" customWidth="1"/>
    <col min="7" max="7" width="15.23046875" style="157" customWidth="1"/>
    <col min="8" max="8" width="23.9218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921875" style="157"/>
  </cols>
  <sheetData>
    <row r="1" spans="1:13" ht="180" customHeight="1">
      <c r="A1" s="40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1"/>
      <c r="C1" s="401"/>
      <c r="D1" s="401"/>
      <c r="E1" s="401"/>
      <c r="F1" s="401"/>
      <c r="G1" s="401"/>
    </row>
    <row r="2" spans="1:13">
      <c r="A2" s="402"/>
      <c r="B2" s="402"/>
      <c r="C2" s="402"/>
      <c r="D2" s="402"/>
      <c r="E2" s="402"/>
      <c r="F2" s="402"/>
      <c r="G2" s="402"/>
      <c r="H2" s="402"/>
      <c r="I2" s="402"/>
    </row>
    <row r="3" spans="1:13">
      <c r="A3" s="402"/>
      <c r="B3" s="402"/>
      <c r="C3" s="402"/>
      <c r="D3" s="402"/>
      <c r="E3" s="402"/>
      <c r="F3" s="402"/>
      <c r="G3" s="402"/>
      <c r="H3" s="402"/>
      <c r="I3" s="402"/>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69140625" defaultRowHeight="14"/>
  <cols>
    <col min="1" max="1" width="14.69140625" style="127" customWidth="1"/>
    <col min="2" max="2" width="14" style="127" customWidth="1"/>
    <col min="3" max="3" width="6.07421875" style="127" customWidth="1"/>
    <col min="4" max="4" width="50.921875" style="127" customWidth="1"/>
    <col min="5" max="5" width="45.921875" style="245" customWidth="1"/>
    <col min="6" max="6" width="61.61328125" style="246" customWidth="1"/>
    <col min="7" max="7" width="61.61328125" style="127" customWidth="1"/>
    <col min="8" max="8" width="65.61328125" style="144" customWidth="1"/>
    <col min="9" max="9" width="51.53515625" style="189" customWidth="1"/>
    <col min="10" max="16384" width="8.69140625" style="189"/>
  </cols>
  <sheetData>
    <row r="1" spans="1:9">
      <c r="B1" s="127" t="s">
        <v>374</v>
      </c>
      <c r="C1" s="127" t="s">
        <v>375</v>
      </c>
      <c r="D1" s="127" t="s">
        <v>17</v>
      </c>
      <c r="E1" s="245" t="s">
        <v>376</v>
      </c>
      <c r="F1" s="246" t="s">
        <v>377</v>
      </c>
      <c r="G1" s="127" t="s">
        <v>378</v>
      </c>
      <c r="H1" s="297" t="s">
        <v>379</v>
      </c>
      <c r="I1" s="189" t="s">
        <v>18961</v>
      </c>
    </row>
    <row r="2" spans="1:9" ht="41">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40.5">
      <c r="A9" s="127" t="str">
        <f t="shared" si="0"/>
        <v>InstructionsA9</v>
      </c>
      <c r="B9" s="127" t="s">
        <v>380</v>
      </c>
      <c r="C9" s="127" t="s">
        <v>419</v>
      </c>
      <c r="D9" s="127" t="s">
        <v>420</v>
      </c>
      <c r="E9" s="245" t="s">
        <v>421</v>
      </c>
      <c r="F9" s="246" t="s">
        <v>422</v>
      </c>
      <c r="G9" s="127" t="s">
        <v>423</v>
      </c>
      <c r="H9" s="297" t="s">
        <v>424</v>
      </c>
      <c r="I9" s="127" t="s">
        <v>18967</v>
      </c>
    </row>
    <row r="10" spans="1:9" ht="28">
      <c r="A10" s="127" t="str">
        <f>B10&amp;C10</f>
        <v>InstructionsA10</v>
      </c>
      <c r="B10" s="127" t="s">
        <v>380</v>
      </c>
      <c r="C10" s="127" t="s">
        <v>425</v>
      </c>
      <c r="D10" s="127" t="s">
        <v>426</v>
      </c>
      <c r="E10" s="245" t="s">
        <v>427</v>
      </c>
      <c r="F10" s="246" t="s">
        <v>428</v>
      </c>
      <c r="G10" s="127" t="s">
        <v>429</v>
      </c>
      <c r="H10" s="297" t="s">
        <v>430</v>
      </c>
      <c r="I10" s="127" t="s">
        <v>18968</v>
      </c>
    </row>
    <row r="11" spans="1:9" ht="43.5">
      <c r="A11" s="127" t="str">
        <f t="shared" si="0"/>
        <v>InstructionsA11</v>
      </c>
      <c r="B11" s="127" t="s">
        <v>380</v>
      </c>
      <c r="C11" s="127" t="s">
        <v>431</v>
      </c>
      <c r="D11" s="127" t="s">
        <v>432</v>
      </c>
      <c r="E11" s="223" t="s">
        <v>433</v>
      </c>
      <c r="F11" s="248" t="s">
        <v>434</v>
      </c>
      <c r="G11" s="127" t="s">
        <v>435</v>
      </c>
      <c r="H11" s="297" t="s">
        <v>436</v>
      </c>
      <c r="I11" s="127" t="s">
        <v>18969</v>
      </c>
    </row>
    <row r="12" spans="1:9" ht="40.5">
      <c r="A12" s="127" t="str">
        <f t="shared" si="0"/>
        <v>InstructionsA12</v>
      </c>
      <c r="B12" s="127" t="s">
        <v>380</v>
      </c>
      <c r="C12" s="127" t="s">
        <v>437</v>
      </c>
      <c r="D12" s="127" t="s">
        <v>438</v>
      </c>
      <c r="E12" s="245" t="s">
        <v>439</v>
      </c>
      <c r="F12" s="246" t="s">
        <v>440</v>
      </c>
      <c r="G12" s="127" t="s">
        <v>441</v>
      </c>
      <c r="H12" s="297" t="s">
        <v>442</v>
      </c>
      <c r="I12" s="127" t="s">
        <v>18970</v>
      </c>
    </row>
    <row r="13" spans="1:9" ht="67.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1">
      <c r="A15" s="127" t="str">
        <f t="shared" si="0"/>
        <v>InstructionsA15</v>
      </c>
      <c r="B15" s="127" t="s">
        <v>380</v>
      </c>
      <c r="C15" s="127" t="s">
        <v>455</v>
      </c>
      <c r="D15" s="127" t="s">
        <v>456</v>
      </c>
      <c r="E15" s="245" t="s">
        <v>457</v>
      </c>
      <c r="F15" s="246" t="s">
        <v>458</v>
      </c>
      <c r="G15" s="127" t="s">
        <v>459</v>
      </c>
      <c r="H15" s="297" t="s">
        <v>460</v>
      </c>
      <c r="I15" s="127" t="s">
        <v>18973</v>
      </c>
    </row>
    <row r="16" spans="1:9" ht="27">
      <c r="A16" s="127" t="str">
        <f t="shared" si="0"/>
        <v>InstructionsA16</v>
      </c>
      <c r="B16" s="127" t="s">
        <v>380</v>
      </c>
      <c r="C16" s="127" t="s">
        <v>461</v>
      </c>
      <c r="D16" s="127" t="s">
        <v>462</v>
      </c>
      <c r="E16" s="223" t="s">
        <v>463</v>
      </c>
      <c r="F16" s="248" t="s">
        <v>464</v>
      </c>
      <c r="G16" s="127" t="s">
        <v>465</v>
      </c>
      <c r="H16" s="297" t="s">
        <v>466</v>
      </c>
      <c r="I16" s="127" t="s">
        <v>18974</v>
      </c>
    </row>
    <row r="17" spans="1:9" ht="67.5">
      <c r="A17" s="127" t="str">
        <f t="shared" si="0"/>
        <v>InstructionsA17</v>
      </c>
      <c r="B17" s="127" t="s">
        <v>380</v>
      </c>
      <c r="C17" s="127" t="s">
        <v>467</v>
      </c>
      <c r="D17" s="127" t="s">
        <v>468</v>
      </c>
      <c r="E17" s="245" t="s">
        <v>469</v>
      </c>
      <c r="F17" s="246" t="s">
        <v>470</v>
      </c>
      <c r="G17" s="127" t="s">
        <v>471</v>
      </c>
      <c r="H17" s="297" t="s">
        <v>472</v>
      </c>
      <c r="I17" s="127" t="s">
        <v>18975</v>
      </c>
    </row>
    <row r="18" spans="1:9" ht="40.5">
      <c r="A18" s="127" t="str">
        <f>B18&amp;C18</f>
        <v>InstructionsA18</v>
      </c>
      <c r="B18" s="127" t="s">
        <v>380</v>
      </c>
      <c r="C18" s="127" t="s">
        <v>473</v>
      </c>
      <c r="D18" s="127" t="s">
        <v>474</v>
      </c>
      <c r="E18" s="127" t="s">
        <v>475</v>
      </c>
      <c r="F18" s="248" t="s">
        <v>476</v>
      </c>
      <c r="G18" s="127" t="s">
        <v>477</v>
      </c>
      <c r="H18" s="297" t="s">
        <v>478</v>
      </c>
      <c r="I18" s="127" t="s">
        <v>18976</v>
      </c>
    </row>
    <row r="19" spans="1:9" ht="40.5">
      <c r="A19" s="127" t="str">
        <f t="shared" si="0"/>
        <v>InstructionsA19</v>
      </c>
      <c r="B19" s="127" t="s">
        <v>380</v>
      </c>
      <c r="C19" s="127" t="s">
        <v>479</v>
      </c>
      <c r="D19" s="127" t="s">
        <v>480</v>
      </c>
      <c r="E19" s="245" t="s">
        <v>481</v>
      </c>
      <c r="F19" s="246" t="s">
        <v>482</v>
      </c>
      <c r="G19" s="127" t="s">
        <v>483</v>
      </c>
      <c r="H19" s="300" t="s">
        <v>484</v>
      </c>
      <c r="I19" s="127" t="s">
        <v>18977</v>
      </c>
    </row>
    <row r="20" spans="1:9" ht="40.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21.5">
      <c r="A22" s="127" t="str">
        <f t="shared" si="0"/>
        <v>InstructionsA23</v>
      </c>
      <c r="B22" s="127" t="s">
        <v>380</v>
      </c>
      <c r="C22" s="127" t="s">
        <v>497</v>
      </c>
      <c r="D22" s="127" t="s">
        <v>498</v>
      </c>
      <c r="E22" s="245" t="s">
        <v>499</v>
      </c>
      <c r="F22" s="246" t="s">
        <v>500</v>
      </c>
      <c r="G22" s="247" t="s">
        <v>501</v>
      </c>
      <c r="H22" s="300" t="s">
        <v>502</v>
      </c>
      <c r="I22" s="127" t="s">
        <v>18980</v>
      </c>
    </row>
    <row r="23" spans="1:9" ht="30">
      <c r="A23" s="127" t="str">
        <f>B23&amp;C23</f>
        <v>InstructionsA24</v>
      </c>
      <c r="B23" s="127" t="s">
        <v>380</v>
      </c>
      <c r="C23" s="127" t="s">
        <v>503</v>
      </c>
      <c r="D23" s="127" t="s">
        <v>504</v>
      </c>
      <c r="E23" s="245" t="s">
        <v>505</v>
      </c>
      <c r="F23" s="246" t="s">
        <v>506</v>
      </c>
      <c r="G23" s="127" t="s">
        <v>507</v>
      </c>
      <c r="H23" s="300" t="s">
        <v>508</v>
      </c>
      <c r="I23" s="127" t="s">
        <v>18981</v>
      </c>
    </row>
    <row r="24" spans="1:9" ht="108">
      <c r="A24" s="127" t="str">
        <f t="shared" si="0"/>
        <v>InstructionsA25</v>
      </c>
      <c r="B24" s="127" t="s">
        <v>380</v>
      </c>
      <c r="C24" s="127" t="s">
        <v>509</v>
      </c>
      <c r="D24" s="127" t="s">
        <v>510</v>
      </c>
      <c r="E24" s="245" t="s">
        <v>511</v>
      </c>
      <c r="F24" s="291" t="s">
        <v>512</v>
      </c>
      <c r="G24" s="127" t="s">
        <v>513</v>
      </c>
      <c r="H24" s="297" t="s">
        <v>514</v>
      </c>
      <c r="I24" s="127" t="s">
        <v>18982</v>
      </c>
    </row>
    <row r="25" spans="1:9" ht="256.5">
      <c r="A25" s="127" t="str">
        <f t="shared" si="0"/>
        <v>InstructionsA26</v>
      </c>
      <c r="B25" s="127" t="s">
        <v>380</v>
      </c>
      <c r="C25" s="127" t="s">
        <v>515</v>
      </c>
      <c r="D25" s="127" t="s">
        <v>516</v>
      </c>
      <c r="E25" s="249" t="s">
        <v>517</v>
      </c>
      <c r="F25" s="291" t="s">
        <v>518</v>
      </c>
      <c r="G25" s="127" t="s">
        <v>519</v>
      </c>
      <c r="H25" s="297" t="s">
        <v>520</v>
      </c>
      <c r="I25" s="127" t="s">
        <v>18983</v>
      </c>
    </row>
    <row r="26" spans="1:9" ht="40.5">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43">
      <c r="A29" s="127" t="str">
        <f t="shared" si="1"/>
        <v>InstructionsA30</v>
      </c>
      <c r="B29" s="127" t="s">
        <v>380</v>
      </c>
      <c r="C29" s="127" t="s">
        <v>539</v>
      </c>
      <c r="D29" s="127" t="s">
        <v>540</v>
      </c>
      <c r="E29" s="249" t="s">
        <v>541</v>
      </c>
      <c r="F29" s="246" t="s">
        <v>542</v>
      </c>
      <c r="G29" s="127" t="s">
        <v>543</v>
      </c>
      <c r="H29" s="297" t="s">
        <v>544</v>
      </c>
      <c r="I29" s="127" t="s">
        <v>18987</v>
      </c>
    </row>
    <row r="30" spans="1:9" ht="216">
      <c r="A30" s="127" t="str">
        <f t="shared" si="1"/>
        <v>InstructionsA31</v>
      </c>
      <c r="B30" s="127" t="s">
        <v>380</v>
      </c>
      <c r="C30" s="127" t="s">
        <v>545</v>
      </c>
      <c r="D30" s="127" t="s">
        <v>546</v>
      </c>
      <c r="E30" s="245" t="s">
        <v>547</v>
      </c>
      <c r="F30" s="250" t="s">
        <v>548</v>
      </c>
      <c r="G30" s="127" t="s">
        <v>549</v>
      </c>
      <c r="H30" s="297" t="s">
        <v>550</v>
      </c>
      <c r="I30" s="127" t="s">
        <v>19198</v>
      </c>
    </row>
    <row r="31" spans="1:9" ht="108">
      <c r="A31" s="127" t="str">
        <f t="shared" si="1"/>
        <v>InstructionsA32</v>
      </c>
      <c r="B31" s="127" t="s">
        <v>380</v>
      </c>
      <c r="C31" s="127" t="s">
        <v>551</v>
      </c>
      <c r="D31" s="127" t="s">
        <v>552</v>
      </c>
      <c r="E31" s="249" t="s">
        <v>553</v>
      </c>
      <c r="F31" s="250" t="s">
        <v>554</v>
      </c>
      <c r="G31" s="127" t="s">
        <v>555</v>
      </c>
      <c r="H31" s="297" t="s">
        <v>556</v>
      </c>
      <c r="I31" s="127" t="s">
        <v>18988</v>
      </c>
    </row>
    <row r="32" spans="1:9" ht="108">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0">
      <c r="A34" s="127" t="str">
        <f t="shared" si="0"/>
        <v>InstructionsA36</v>
      </c>
      <c r="B34" s="127" t="s">
        <v>380</v>
      </c>
      <c r="C34" s="127" t="s">
        <v>569</v>
      </c>
      <c r="D34" s="127" t="s">
        <v>570</v>
      </c>
      <c r="E34" s="245" t="s">
        <v>571</v>
      </c>
      <c r="F34" s="246" t="s">
        <v>572</v>
      </c>
      <c r="G34" s="254" t="s">
        <v>573</v>
      </c>
      <c r="H34" s="297" t="s">
        <v>574</v>
      </c>
      <c r="I34" s="127" t="s">
        <v>18991</v>
      </c>
    </row>
    <row r="35" spans="1:9" ht="67.5">
      <c r="A35" s="127" t="str">
        <f t="shared" si="0"/>
        <v>InstructionsA37</v>
      </c>
      <c r="B35" s="127" t="s">
        <v>380</v>
      </c>
      <c r="C35" s="127" t="s">
        <v>575</v>
      </c>
      <c r="D35" s="127" t="s">
        <v>576</v>
      </c>
      <c r="E35" s="249" t="s">
        <v>577</v>
      </c>
      <c r="F35" s="291" t="s">
        <v>578</v>
      </c>
      <c r="G35" s="127" t="s">
        <v>579</v>
      </c>
      <c r="H35" s="297" t="s">
        <v>580</v>
      </c>
      <c r="I35" s="127" t="s">
        <v>18992</v>
      </c>
    </row>
    <row r="36" spans="1:9" ht="81">
      <c r="A36" s="127" t="str">
        <f t="shared" si="0"/>
        <v>InstructionsA38</v>
      </c>
      <c r="B36" s="127" t="s">
        <v>380</v>
      </c>
      <c r="C36" s="127" t="s">
        <v>581</v>
      </c>
      <c r="D36" s="127" t="s">
        <v>582</v>
      </c>
      <c r="E36" s="249" t="s">
        <v>583</v>
      </c>
      <c r="F36" s="291" t="s">
        <v>584</v>
      </c>
      <c r="G36" s="127" t="s">
        <v>585</v>
      </c>
      <c r="H36" s="297" t="s">
        <v>586</v>
      </c>
      <c r="I36" s="127" t="s">
        <v>18993</v>
      </c>
    </row>
    <row r="37" spans="1:9" ht="148.5">
      <c r="A37" s="127" t="str">
        <f t="shared" si="0"/>
        <v>InstructionsA39</v>
      </c>
      <c r="B37" s="127" t="s">
        <v>380</v>
      </c>
      <c r="C37" s="127" t="s">
        <v>587</v>
      </c>
      <c r="D37" s="127" t="s">
        <v>588</v>
      </c>
      <c r="E37" s="249" t="s">
        <v>589</v>
      </c>
      <c r="F37" s="292" t="s">
        <v>590</v>
      </c>
      <c r="G37" s="127" t="s">
        <v>591</v>
      </c>
      <c r="H37" s="297" t="s">
        <v>592</v>
      </c>
      <c r="I37" s="127" t="s">
        <v>18994</v>
      </c>
    </row>
    <row r="38" spans="1:9" ht="189">
      <c r="A38" s="127" t="str">
        <f t="shared" si="0"/>
        <v>InstructionsA40</v>
      </c>
      <c r="B38" s="127" t="s">
        <v>380</v>
      </c>
      <c r="C38" s="127" t="s">
        <v>593</v>
      </c>
      <c r="D38" s="251" t="s">
        <v>594</v>
      </c>
      <c r="E38" s="252" t="s">
        <v>595</v>
      </c>
      <c r="F38" s="293" t="s">
        <v>596</v>
      </c>
      <c r="G38" s="251" t="s">
        <v>597</v>
      </c>
      <c r="H38" s="297" t="s">
        <v>598</v>
      </c>
      <c r="I38" s="127" t="s">
        <v>18995</v>
      </c>
    </row>
    <row r="39" spans="1:9" ht="229.5">
      <c r="A39" s="127" t="str">
        <f>B39&amp;C39</f>
        <v>InstructionsA41</v>
      </c>
      <c r="B39" s="127" t="s">
        <v>380</v>
      </c>
      <c r="C39" s="127" t="s">
        <v>599</v>
      </c>
      <c r="D39" s="251" t="s">
        <v>600</v>
      </c>
      <c r="E39" s="252" t="s">
        <v>601</v>
      </c>
      <c r="F39" s="293" t="s">
        <v>602</v>
      </c>
      <c r="G39" s="255" t="s">
        <v>603</v>
      </c>
      <c r="H39" s="301" t="s">
        <v>604</v>
      </c>
      <c r="I39" s="127" t="s">
        <v>18996</v>
      </c>
    </row>
    <row r="40" spans="1:9" ht="202.5">
      <c r="A40" s="127" t="str">
        <f>B40&amp;C40</f>
        <v>InstructionsA42</v>
      </c>
      <c r="B40" s="127" t="s">
        <v>380</v>
      </c>
      <c r="C40" s="127" t="s">
        <v>605</v>
      </c>
      <c r="D40" s="127" t="s">
        <v>606</v>
      </c>
      <c r="E40" s="245" t="s">
        <v>607</v>
      </c>
      <c r="F40" s="291" t="s">
        <v>608</v>
      </c>
      <c r="G40" s="127" t="s">
        <v>609</v>
      </c>
      <c r="H40" s="297" t="s">
        <v>610</v>
      </c>
      <c r="I40" s="127" t="s">
        <v>18997</v>
      </c>
    </row>
    <row r="41" spans="1:9" ht="81">
      <c r="A41" s="127" t="str">
        <f t="shared" si="0"/>
        <v>InstructionsA43</v>
      </c>
      <c r="B41" s="127" t="s">
        <v>380</v>
      </c>
      <c r="C41" s="127" t="s">
        <v>611</v>
      </c>
      <c r="D41" s="127" t="s">
        <v>612</v>
      </c>
      <c r="E41" s="245" t="s">
        <v>613</v>
      </c>
      <c r="F41" s="291" t="s">
        <v>614</v>
      </c>
      <c r="G41" s="127" t="s">
        <v>615</v>
      </c>
      <c r="H41" s="297" t="s">
        <v>616</v>
      </c>
      <c r="I41" s="127" t="s">
        <v>18998</v>
      </c>
    </row>
    <row r="42" spans="1:9" ht="67.5">
      <c r="A42" s="127" t="str">
        <f t="shared" si="0"/>
        <v>InstructionsA45</v>
      </c>
      <c r="B42" s="127" t="s">
        <v>380</v>
      </c>
      <c r="C42" s="127" t="s">
        <v>617</v>
      </c>
      <c r="D42" s="127" t="s">
        <v>618</v>
      </c>
      <c r="E42" s="245" t="s">
        <v>619</v>
      </c>
      <c r="F42" s="246" t="s">
        <v>620</v>
      </c>
      <c r="G42" s="127" t="s">
        <v>621</v>
      </c>
      <c r="H42" s="297" t="s">
        <v>622</v>
      </c>
      <c r="I42" s="127" t="s">
        <v>18999</v>
      </c>
    </row>
    <row r="43" spans="1:9" ht="94.5">
      <c r="A43" s="127" t="str">
        <f t="shared" si="0"/>
        <v>InstructionsA46</v>
      </c>
      <c r="B43" s="127" t="s">
        <v>380</v>
      </c>
      <c r="C43" s="127" t="s">
        <v>623</v>
      </c>
      <c r="D43" s="127" t="s">
        <v>624</v>
      </c>
      <c r="E43" s="249" t="s">
        <v>625</v>
      </c>
      <c r="F43" s="291" t="s">
        <v>626</v>
      </c>
      <c r="G43" s="254" t="s">
        <v>627</v>
      </c>
      <c r="H43" s="297" t="s">
        <v>628</v>
      </c>
      <c r="I43" s="127" t="s">
        <v>19000</v>
      </c>
    </row>
    <row r="44" spans="1:9" ht="67.5">
      <c r="A44" s="127" t="str">
        <f t="shared" si="0"/>
        <v>InstructionsA48</v>
      </c>
      <c r="B44" s="237" t="s">
        <v>380</v>
      </c>
      <c r="C44" s="127" t="s">
        <v>629</v>
      </c>
      <c r="D44" s="237" t="s">
        <v>630</v>
      </c>
      <c r="E44" s="245" t="s">
        <v>631</v>
      </c>
      <c r="F44" s="246" t="s">
        <v>632</v>
      </c>
      <c r="G44" s="256" t="s">
        <v>633</v>
      </c>
      <c r="H44" s="297" t="s">
        <v>634</v>
      </c>
      <c r="I44" s="127" t="s">
        <v>19001</v>
      </c>
    </row>
    <row r="45" spans="1:9" ht="54">
      <c r="A45" s="127" t="str">
        <f>B45&amp;C45</f>
        <v>InstructionsA49</v>
      </c>
      <c r="B45" s="127" t="s">
        <v>380</v>
      </c>
      <c r="C45" s="127" t="s">
        <v>635</v>
      </c>
      <c r="D45" s="127" t="s">
        <v>636</v>
      </c>
      <c r="E45" s="245" t="s">
        <v>637</v>
      </c>
      <c r="F45" s="246" t="s">
        <v>638</v>
      </c>
      <c r="G45" s="127" t="s">
        <v>639</v>
      </c>
      <c r="H45" s="300" t="s">
        <v>640</v>
      </c>
      <c r="I45" s="127" t="s">
        <v>19002</v>
      </c>
    </row>
    <row r="46" spans="1:9" ht="148.5">
      <c r="A46" s="127" t="str">
        <f t="shared" si="0"/>
        <v>InstructionsA50</v>
      </c>
      <c r="B46" s="127" t="s">
        <v>380</v>
      </c>
      <c r="C46" s="127" t="s">
        <v>641</v>
      </c>
      <c r="D46" s="127" t="s">
        <v>642</v>
      </c>
      <c r="E46" s="294" t="s">
        <v>643</v>
      </c>
      <c r="F46" s="291" t="s">
        <v>644</v>
      </c>
      <c r="G46" s="127" t="s">
        <v>645</v>
      </c>
      <c r="H46" s="297" t="s">
        <v>646</v>
      </c>
      <c r="I46" s="127" t="s">
        <v>19003</v>
      </c>
    </row>
    <row r="47" spans="1:9" ht="67.5">
      <c r="A47" s="127" t="str">
        <f t="shared" si="0"/>
        <v>InstructionsA51</v>
      </c>
      <c r="B47" s="127" t="s">
        <v>380</v>
      </c>
      <c r="C47" s="127" t="s">
        <v>647</v>
      </c>
      <c r="D47" s="127" t="s">
        <v>648</v>
      </c>
      <c r="E47" s="245" t="s">
        <v>649</v>
      </c>
      <c r="F47" s="246" t="s">
        <v>650</v>
      </c>
      <c r="G47" s="127" t="s">
        <v>651</v>
      </c>
      <c r="H47" s="297" t="s">
        <v>652</v>
      </c>
      <c r="I47" s="127" t="s">
        <v>19004</v>
      </c>
    </row>
    <row r="48" spans="1:9" ht="81">
      <c r="A48" s="127" t="str">
        <f t="shared" si="0"/>
        <v>InstructionsA52</v>
      </c>
      <c r="B48" s="127" t="s">
        <v>380</v>
      </c>
      <c r="C48" s="127" t="s">
        <v>653</v>
      </c>
      <c r="D48" s="127" t="s">
        <v>654</v>
      </c>
      <c r="E48" s="245" t="s">
        <v>655</v>
      </c>
      <c r="F48" s="246" t="s">
        <v>656</v>
      </c>
      <c r="G48" s="257" t="s">
        <v>657</v>
      </c>
      <c r="H48" s="297" t="s">
        <v>658</v>
      </c>
      <c r="I48" s="127" t="s">
        <v>19005</v>
      </c>
    </row>
    <row r="49" spans="1:9" ht="108">
      <c r="A49" s="127" t="str">
        <f>B49&amp;C49</f>
        <v>InstructionsA53</v>
      </c>
      <c r="B49" s="127" t="s">
        <v>380</v>
      </c>
      <c r="C49" s="127" t="s">
        <v>659</v>
      </c>
      <c r="D49" s="127" t="s">
        <v>660</v>
      </c>
      <c r="E49" s="245" t="s">
        <v>661</v>
      </c>
      <c r="F49" s="246" t="s">
        <v>662</v>
      </c>
      <c r="G49" s="257" t="s">
        <v>663</v>
      </c>
      <c r="H49" s="300" t="s">
        <v>664</v>
      </c>
      <c r="I49" s="127" t="s">
        <v>19006</v>
      </c>
    </row>
    <row r="50" spans="1:9" ht="67.5">
      <c r="A50" s="127" t="str">
        <f>B50&amp;C50</f>
        <v>InstructionsA54</v>
      </c>
      <c r="B50" s="127" t="s">
        <v>380</v>
      </c>
      <c r="C50" s="127" t="s">
        <v>665</v>
      </c>
      <c r="D50" s="127" t="s">
        <v>666</v>
      </c>
      <c r="E50" s="245" t="s">
        <v>667</v>
      </c>
      <c r="F50" s="246" t="s">
        <v>668</v>
      </c>
      <c r="G50" s="257" t="s">
        <v>669</v>
      </c>
      <c r="H50" s="297" t="s">
        <v>670</v>
      </c>
      <c r="I50" s="127" t="s">
        <v>19007</v>
      </c>
    </row>
    <row r="51" spans="1:9" ht="40.5">
      <c r="A51" s="127" t="str">
        <f t="shared" si="0"/>
        <v>InstructionsA55</v>
      </c>
      <c r="B51" s="127" t="s">
        <v>380</v>
      </c>
      <c r="C51" s="127" t="s">
        <v>671</v>
      </c>
      <c r="D51" s="127" t="s">
        <v>672</v>
      </c>
      <c r="E51" s="245" t="s">
        <v>673</v>
      </c>
      <c r="F51" s="246" t="s">
        <v>674</v>
      </c>
      <c r="G51" s="257" t="s">
        <v>675</v>
      </c>
      <c r="H51" s="297" t="s">
        <v>676</v>
      </c>
      <c r="I51" s="127" t="s">
        <v>19008</v>
      </c>
    </row>
    <row r="52" spans="1:9" ht="40.5">
      <c r="A52" s="127" t="str">
        <f t="shared" si="0"/>
        <v>InstructionsA56</v>
      </c>
      <c r="B52" s="127" t="s">
        <v>380</v>
      </c>
      <c r="C52" s="127" t="s">
        <v>677</v>
      </c>
      <c r="D52" s="127" t="s">
        <v>678</v>
      </c>
      <c r="E52" s="245" t="s">
        <v>679</v>
      </c>
      <c r="F52" s="246" t="s">
        <v>680</v>
      </c>
      <c r="G52" s="127" t="s">
        <v>681</v>
      </c>
      <c r="H52" s="297" t="s">
        <v>682</v>
      </c>
      <c r="I52" s="127" t="s">
        <v>19009</v>
      </c>
    </row>
    <row r="53" spans="1:9" ht="54">
      <c r="A53" s="127" t="str">
        <f t="shared" si="0"/>
        <v>InstructionsA57</v>
      </c>
      <c r="B53" s="127" t="s">
        <v>380</v>
      </c>
      <c r="C53" s="127" t="s">
        <v>683</v>
      </c>
      <c r="D53" s="127" t="s">
        <v>684</v>
      </c>
      <c r="E53" s="245" t="s">
        <v>685</v>
      </c>
      <c r="F53" s="246" t="s">
        <v>686</v>
      </c>
      <c r="G53" s="258" t="s">
        <v>687</v>
      </c>
      <c r="H53" s="297" t="s">
        <v>688</v>
      </c>
      <c r="I53" s="127" t="s">
        <v>19010</v>
      </c>
    </row>
    <row r="54" spans="1:9" ht="310.5">
      <c r="A54" s="127" t="str">
        <f t="shared" si="0"/>
        <v>InstructionsA58</v>
      </c>
      <c r="B54" s="127" t="s">
        <v>380</v>
      </c>
      <c r="C54" s="127" t="s">
        <v>689</v>
      </c>
      <c r="D54" s="127" t="s">
        <v>690</v>
      </c>
      <c r="E54" s="245" t="s">
        <v>691</v>
      </c>
      <c r="F54" s="246" t="s">
        <v>692</v>
      </c>
      <c r="G54" s="257" t="s">
        <v>693</v>
      </c>
      <c r="H54" s="297" t="s">
        <v>694</v>
      </c>
      <c r="I54" s="127" t="s">
        <v>19017</v>
      </c>
    </row>
    <row r="55" spans="1:9" ht="81">
      <c r="A55" s="127" t="str">
        <f t="shared" si="0"/>
        <v>InstructionsA59</v>
      </c>
      <c r="B55" s="127" t="s">
        <v>380</v>
      </c>
      <c r="C55" s="127" t="s">
        <v>695</v>
      </c>
      <c r="D55" s="127" t="s">
        <v>696</v>
      </c>
      <c r="E55" s="245" t="s">
        <v>697</v>
      </c>
      <c r="F55" s="246" t="s">
        <v>698</v>
      </c>
      <c r="G55" s="127" t="s">
        <v>699</v>
      </c>
      <c r="H55" s="297" t="s">
        <v>700</v>
      </c>
      <c r="I55" s="127" t="s">
        <v>19011</v>
      </c>
    </row>
    <row r="56" spans="1:9" ht="162">
      <c r="A56" s="127" t="str">
        <f t="shared" si="0"/>
        <v>InstructionsA60</v>
      </c>
      <c r="B56" s="127" t="s">
        <v>380</v>
      </c>
      <c r="C56" s="127" t="s">
        <v>701</v>
      </c>
      <c r="D56" s="127" t="s">
        <v>702</v>
      </c>
      <c r="E56" s="245" t="s">
        <v>703</v>
      </c>
      <c r="F56" s="246" t="s">
        <v>704</v>
      </c>
      <c r="G56" s="257" t="s">
        <v>705</v>
      </c>
      <c r="H56" s="297" t="s">
        <v>706</v>
      </c>
      <c r="I56" s="127" t="s">
        <v>19012</v>
      </c>
    </row>
    <row r="57" spans="1:9" ht="189">
      <c r="A57" s="127" t="str">
        <f t="shared" si="0"/>
        <v>InstructionsA61</v>
      </c>
      <c r="B57" s="127" t="s">
        <v>380</v>
      </c>
      <c r="C57" s="127" t="s">
        <v>707</v>
      </c>
      <c r="D57" s="127" t="s">
        <v>708</v>
      </c>
      <c r="E57" s="245" t="s">
        <v>709</v>
      </c>
      <c r="F57" s="246" t="s">
        <v>710</v>
      </c>
      <c r="G57" s="257" t="s">
        <v>711</v>
      </c>
      <c r="H57" s="297" t="s">
        <v>712</v>
      </c>
      <c r="I57" s="127" t="s">
        <v>19013</v>
      </c>
    </row>
    <row r="58" spans="1:9" ht="108">
      <c r="A58" s="127" t="str">
        <f>B58&amp;C58</f>
        <v>InstructionsA62</v>
      </c>
      <c r="B58" s="127" t="s">
        <v>380</v>
      </c>
      <c r="C58" s="127" t="s">
        <v>713</v>
      </c>
      <c r="D58" s="127" t="s">
        <v>714</v>
      </c>
      <c r="E58" s="294" t="s">
        <v>715</v>
      </c>
      <c r="F58" s="291" t="s">
        <v>716</v>
      </c>
      <c r="G58" s="257" t="s">
        <v>717</v>
      </c>
      <c r="H58" s="302" t="s">
        <v>718</v>
      </c>
      <c r="I58" s="127" t="s">
        <v>19014</v>
      </c>
    </row>
    <row r="59" spans="1:9" ht="42">
      <c r="A59" s="127" t="str">
        <f t="shared" si="0"/>
        <v>InstructionsA63</v>
      </c>
      <c r="B59" s="127" t="s">
        <v>380</v>
      </c>
      <c r="C59" s="127" t="s">
        <v>719</v>
      </c>
      <c r="D59" s="127" t="s">
        <v>720</v>
      </c>
      <c r="E59" s="245" t="s">
        <v>721</v>
      </c>
      <c r="F59" s="246" t="s">
        <v>722</v>
      </c>
      <c r="G59" s="127" t="s">
        <v>723</v>
      </c>
      <c r="H59" s="297" t="s">
        <v>724</v>
      </c>
      <c r="I59" s="127" t="s">
        <v>19015</v>
      </c>
    </row>
    <row r="60" spans="1:9" ht="180">
      <c r="A60" s="127" t="str">
        <f>B60&amp;C60</f>
        <v>InstructionsA65</v>
      </c>
      <c r="B60" s="127" t="s">
        <v>380</v>
      </c>
      <c r="C60" s="127" t="s">
        <v>725</v>
      </c>
      <c r="D60" s="127" t="s">
        <v>726</v>
      </c>
      <c r="E60" s="245" t="s">
        <v>727</v>
      </c>
      <c r="F60" s="246" t="s">
        <v>728</v>
      </c>
      <c r="G60" s="127" t="s">
        <v>729</v>
      </c>
      <c r="H60" s="300" t="s">
        <v>730</v>
      </c>
      <c r="I60" s="127" t="s">
        <v>19016</v>
      </c>
    </row>
    <row r="61" spans="1:9" ht="28">
      <c r="A61" s="127" t="str">
        <f t="shared" si="0"/>
        <v>InstructionsA67</v>
      </c>
      <c r="B61" s="127" t="s">
        <v>380</v>
      </c>
      <c r="C61" s="127" t="s">
        <v>731</v>
      </c>
      <c r="D61" s="127" t="s">
        <v>732</v>
      </c>
      <c r="E61" s="245" t="s">
        <v>733</v>
      </c>
      <c r="F61" s="246" t="s">
        <v>734</v>
      </c>
      <c r="G61" s="127" t="s">
        <v>735</v>
      </c>
      <c r="H61" s="300" t="s">
        <v>736</v>
      </c>
      <c r="I61" s="127" t="s">
        <v>19018</v>
      </c>
    </row>
    <row r="62" spans="1:9" ht="283.5">
      <c r="A62" s="127" t="str">
        <f t="shared" si="0"/>
        <v>InstructionsA68</v>
      </c>
      <c r="B62" s="127" t="s">
        <v>380</v>
      </c>
      <c r="C62" s="127" t="s">
        <v>737</v>
      </c>
      <c r="D62" s="127" t="s">
        <v>738</v>
      </c>
      <c r="E62" s="245" t="s">
        <v>739</v>
      </c>
      <c r="F62" s="246" t="s">
        <v>740</v>
      </c>
      <c r="G62" s="257" t="s">
        <v>741</v>
      </c>
      <c r="H62" s="297" t="s">
        <v>742</v>
      </c>
      <c r="I62" s="127" t="s">
        <v>19024</v>
      </c>
    </row>
    <row r="63" spans="1:9" ht="148.5">
      <c r="A63" s="127" t="str">
        <f t="shared" si="0"/>
        <v>InstructionsA69</v>
      </c>
      <c r="B63" s="127" t="s">
        <v>380</v>
      </c>
      <c r="C63" s="127" t="s">
        <v>743</v>
      </c>
      <c r="D63" s="127" t="s">
        <v>744</v>
      </c>
      <c r="E63" s="245" t="s">
        <v>745</v>
      </c>
      <c r="F63" s="246" t="s">
        <v>746</v>
      </c>
      <c r="G63" s="257" t="s">
        <v>747</v>
      </c>
      <c r="H63" s="297" t="s">
        <v>748</v>
      </c>
      <c r="I63" s="127" t="s">
        <v>19019</v>
      </c>
    </row>
    <row r="64" spans="1:9" ht="148.5">
      <c r="A64" s="127" t="str">
        <f t="shared" si="0"/>
        <v>InstructionsA70</v>
      </c>
      <c r="B64" s="127" t="s">
        <v>380</v>
      </c>
      <c r="C64" s="127" t="s">
        <v>749</v>
      </c>
      <c r="D64" s="127" t="s">
        <v>750</v>
      </c>
      <c r="E64" s="245" t="s">
        <v>751</v>
      </c>
      <c r="F64" s="246" t="s">
        <v>752</v>
      </c>
      <c r="G64" s="257" t="s">
        <v>753</v>
      </c>
      <c r="H64" s="297" t="s">
        <v>754</v>
      </c>
      <c r="I64" s="127" t="s">
        <v>19020</v>
      </c>
    </row>
    <row r="65" spans="1:9" ht="297">
      <c r="A65" s="127" t="str">
        <f t="shared" si="0"/>
        <v>InstructionsA71</v>
      </c>
      <c r="B65" s="127" t="s">
        <v>380</v>
      </c>
      <c r="C65" s="127" t="s">
        <v>755</v>
      </c>
      <c r="D65" s="127" t="s">
        <v>756</v>
      </c>
      <c r="E65" s="245" t="s">
        <v>757</v>
      </c>
      <c r="F65" s="246" t="s">
        <v>758</v>
      </c>
      <c r="G65" s="257" t="s">
        <v>759</v>
      </c>
      <c r="H65" s="297" t="s">
        <v>760</v>
      </c>
      <c r="I65" s="127" t="s">
        <v>19021</v>
      </c>
    </row>
    <row r="66" spans="1:9" ht="94.5">
      <c r="A66" s="127" t="str">
        <f t="shared" si="0"/>
        <v>InstructionsA72</v>
      </c>
      <c r="B66" s="127" t="s">
        <v>380</v>
      </c>
      <c r="C66" s="127" t="s">
        <v>761</v>
      </c>
      <c r="D66" s="127" t="s">
        <v>762</v>
      </c>
      <c r="E66" s="245" t="s">
        <v>763</v>
      </c>
      <c r="F66" s="246" t="s">
        <v>764</v>
      </c>
      <c r="G66" s="257" t="s">
        <v>765</v>
      </c>
      <c r="H66" s="297" t="s">
        <v>766</v>
      </c>
      <c r="I66" s="127" t="s">
        <v>19022</v>
      </c>
    </row>
    <row r="67" spans="1:9" ht="40.5">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5">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5">
      <c r="A77" s="127" t="str">
        <f t="shared" si="4"/>
        <v>DefinitionsB11</v>
      </c>
      <c r="B77" s="127" t="s">
        <v>773</v>
      </c>
      <c r="C77" s="127" t="s">
        <v>826</v>
      </c>
      <c r="D77" s="251" t="s">
        <v>827</v>
      </c>
      <c r="E77" s="251" t="s">
        <v>828</v>
      </c>
      <c r="F77" s="260" t="s">
        <v>829</v>
      </c>
      <c r="G77" s="261" t="s">
        <v>830</v>
      </c>
      <c r="H77" s="297" t="s">
        <v>831</v>
      </c>
      <c r="I77" s="189" t="s">
        <v>19038</v>
      </c>
    </row>
    <row r="78" spans="1:9" ht="13.5">
      <c r="A78" s="127" t="str">
        <f t="shared" si="4"/>
        <v>DefinitionsB12</v>
      </c>
      <c r="B78" s="127" t="s">
        <v>773</v>
      </c>
      <c r="C78" s="127" t="s">
        <v>832</v>
      </c>
      <c r="D78" s="251" t="s">
        <v>833</v>
      </c>
      <c r="E78" s="251" t="s">
        <v>834</v>
      </c>
      <c r="F78" s="260" t="s">
        <v>835</v>
      </c>
      <c r="G78" s="262" t="s">
        <v>836</v>
      </c>
      <c r="H78" s="297" t="s">
        <v>19036</v>
      </c>
      <c r="I78" s="189" t="s">
        <v>19039</v>
      </c>
    </row>
    <row r="79" spans="1:9" ht="13.5">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6">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1">
      <c r="A89" s="127" t="str">
        <f t="shared" si="4"/>
        <v>DefinitionsC3</v>
      </c>
      <c r="B89" s="127" t="s">
        <v>773</v>
      </c>
      <c r="C89" s="127" t="s">
        <v>894</v>
      </c>
      <c r="D89" s="127" t="s">
        <v>895</v>
      </c>
      <c r="E89" s="245" t="s">
        <v>896</v>
      </c>
      <c r="F89" s="246" t="s">
        <v>897</v>
      </c>
      <c r="G89" s="127" t="s">
        <v>898</v>
      </c>
      <c r="H89" s="297" t="s">
        <v>899</v>
      </c>
      <c r="I89" s="127" t="s">
        <v>19045</v>
      </c>
    </row>
    <row r="90" spans="1:9" ht="54">
      <c r="A90" s="127" t="str">
        <f t="shared" ref="A90" si="5">B90&amp;C90</f>
        <v>DefinitionsC4</v>
      </c>
      <c r="B90" s="127" t="s">
        <v>773</v>
      </c>
      <c r="C90" s="127" t="s">
        <v>900</v>
      </c>
      <c r="D90" s="127" t="s">
        <v>901</v>
      </c>
      <c r="E90" s="249" t="s">
        <v>902</v>
      </c>
      <c r="F90" s="246" t="s">
        <v>903</v>
      </c>
      <c r="G90" s="254" t="s">
        <v>904</v>
      </c>
      <c r="H90" s="297" t="s">
        <v>905</v>
      </c>
      <c r="I90" s="311" t="s">
        <v>19041</v>
      </c>
    </row>
    <row r="91" spans="1:9" ht="175.5">
      <c r="A91" s="127" t="str">
        <f>B91&amp;C91</f>
        <v>DefinitionsC5</v>
      </c>
      <c r="B91" s="127" t="s">
        <v>773</v>
      </c>
      <c r="C91" s="127" t="s">
        <v>906</v>
      </c>
      <c r="D91" s="127" t="s">
        <v>907</v>
      </c>
      <c r="E91" s="245" t="s">
        <v>908</v>
      </c>
      <c r="F91" s="246" t="s">
        <v>909</v>
      </c>
      <c r="G91" s="127" t="s">
        <v>910</v>
      </c>
      <c r="H91" s="297" t="s">
        <v>911</v>
      </c>
      <c r="I91" s="127" t="s">
        <v>19046</v>
      </c>
    </row>
    <row r="92" spans="1:9" ht="148.5">
      <c r="A92" s="127" t="str">
        <f>B92&amp;C92</f>
        <v>DefinitionsC6</v>
      </c>
      <c r="B92" s="127" t="s">
        <v>773</v>
      </c>
      <c r="C92" s="127" t="s">
        <v>912</v>
      </c>
      <c r="D92" s="127" t="s">
        <v>913</v>
      </c>
      <c r="E92" s="245" t="s">
        <v>914</v>
      </c>
      <c r="F92" s="246" t="s">
        <v>915</v>
      </c>
      <c r="G92" s="127" t="s">
        <v>916</v>
      </c>
      <c r="H92" s="297" t="s">
        <v>917</v>
      </c>
      <c r="I92" s="127" t="s">
        <v>19047</v>
      </c>
    </row>
    <row r="93" spans="1:9" ht="124.5">
      <c r="A93" s="127" t="str">
        <f t="shared" si="4"/>
        <v>DefinitionsC7</v>
      </c>
      <c r="B93" s="127" t="s">
        <v>773</v>
      </c>
      <c r="C93" s="127" t="s">
        <v>918</v>
      </c>
      <c r="D93" s="127" t="s">
        <v>919</v>
      </c>
      <c r="E93" s="245" t="s">
        <v>920</v>
      </c>
      <c r="F93" s="246" t="s">
        <v>921</v>
      </c>
      <c r="G93" s="127" t="s">
        <v>922</v>
      </c>
      <c r="H93" s="297" t="s">
        <v>923</v>
      </c>
      <c r="I93" s="127" t="s">
        <v>19051</v>
      </c>
    </row>
    <row r="94" spans="1:9" ht="135">
      <c r="A94" s="127" t="str">
        <f t="shared" si="4"/>
        <v>DefinitionsC8</v>
      </c>
      <c r="B94" s="127" t="s">
        <v>773</v>
      </c>
      <c r="C94" s="127" t="s">
        <v>924</v>
      </c>
      <c r="D94" s="127" t="s">
        <v>925</v>
      </c>
      <c r="E94" s="245" t="s">
        <v>926</v>
      </c>
      <c r="F94" s="246" t="s">
        <v>927</v>
      </c>
      <c r="G94" s="127" t="s">
        <v>928</v>
      </c>
      <c r="H94" s="297" t="s">
        <v>929</v>
      </c>
      <c r="I94" s="127" t="s">
        <v>19049</v>
      </c>
    </row>
    <row r="95" spans="1:9" ht="67.5">
      <c r="A95" s="127" t="str">
        <f t="shared" si="4"/>
        <v>DefinitionsC9</v>
      </c>
      <c r="B95" s="127" t="s">
        <v>773</v>
      </c>
      <c r="C95" s="127" t="s">
        <v>930</v>
      </c>
      <c r="D95" s="127" t="s">
        <v>931</v>
      </c>
      <c r="E95" s="245" t="s">
        <v>932</v>
      </c>
      <c r="F95" s="246" t="s">
        <v>933</v>
      </c>
      <c r="G95" s="127" t="s">
        <v>934</v>
      </c>
      <c r="H95" s="297" t="s">
        <v>935</v>
      </c>
      <c r="I95" s="127" t="s">
        <v>19050</v>
      </c>
    </row>
    <row r="96" spans="1:9" ht="216">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5">
      <c r="A99" s="127" t="str">
        <f t="shared" si="4"/>
        <v>DefinitionsC13</v>
      </c>
      <c r="B99" s="127" t="s">
        <v>773</v>
      </c>
      <c r="C99" s="127" t="s">
        <v>954</v>
      </c>
      <c r="D99" s="251" t="s">
        <v>955</v>
      </c>
      <c r="E99" s="252" t="s">
        <v>956</v>
      </c>
      <c r="F99" s="260" t="s">
        <v>957</v>
      </c>
      <c r="G99" s="262" t="s">
        <v>958</v>
      </c>
      <c r="H99" s="297" t="s">
        <v>959</v>
      </c>
      <c r="I99" s="127" t="s">
        <v>19053</v>
      </c>
    </row>
    <row r="100" spans="1:9" ht="67.5">
      <c r="A100" s="127" t="str">
        <f>B100&amp;C100</f>
        <v>DefinitionsC14</v>
      </c>
      <c r="B100" s="127" t="s">
        <v>773</v>
      </c>
      <c r="C100" s="127" t="s">
        <v>960</v>
      </c>
      <c r="D100" s="127" t="s">
        <v>961</v>
      </c>
      <c r="E100" s="245" t="s">
        <v>962</v>
      </c>
      <c r="F100" s="246" t="s">
        <v>963</v>
      </c>
      <c r="G100" s="127" t="s">
        <v>964</v>
      </c>
      <c r="H100" s="297" t="s">
        <v>965</v>
      </c>
      <c r="I100" s="127" t="s">
        <v>19054</v>
      </c>
    </row>
    <row r="101" spans="1:9" ht="162">
      <c r="A101" s="127" t="str">
        <f t="shared" si="4"/>
        <v>DefinitionsC15</v>
      </c>
      <c r="B101" s="127" t="s">
        <v>773</v>
      </c>
      <c r="C101" s="127" t="s">
        <v>966</v>
      </c>
      <c r="D101" s="127" t="s">
        <v>967</v>
      </c>
      <c r="E101" s="249" t="s">
        <v>968</v>
      </c>
      <c r="F101" s="246" t="s">
        <v>969</v>
      </c>
      <c r="G101" s="247" t="s">
        <v>970</v>
      </c>
      <c r="H101" s="297" t="s">
        <v>971</v>
      </c>
      <c r="I101" s="127" t="s">
        <v>19055</v>
      </c>
    </row>
    <row r="102" spans="1:9" ht="67.5">
      <c r="A102" s="127" t="str">
        <f>B102&amp;C102</f>
        <v>DefinitionsC16</v>
      </c>
      <c r="B102" s="127" t="s">
        <v>773</v>
      </c>
      <c r="C102" s="127" t="s">
        <v>972</v>
      </c>
      <c r="D102" s="127" t="s">
        <v>973</v>
      </c>
      <c r="E102" s="245" t="s">
        <v>974</v>
      </c>
      <c r="F102" s="246" t="s">
        <v>975</v>
      </c>
      <c r="G102" s="127" t="s">
        <v>976</v>
      </c>
      <c r="H102" s="297" t="s">
        <v>977</v>
      </c>
      <c r="I102" s="127" t="s">
        <v>19056</v>
      </c>
    </row>
    <row r="103" spans="1:9" ht="94.5">
      <c r="A103" s="127" t="str">
        <f>B103&amp;C103</f>
        <v>DefinitionsC17</v>
      </c>
      <c r="B103" s="127" t="s">
        <v>773</v>
      </c>
      <c r="C103" s="127" t="s">
        <v>978</v>
      </c>
      <c r="D103" s="127" t="s">
        <v>979</v>
      </c>
      <c r="E103" s="245" t="s">
        <v>980</v>
      </c>
      <c r="F103" s="246" t="s">
        <v>981</v>
      </c>
      <c r="G103" s="127" t="s">
        <v>982</v>
      </c>
      <c r="H103" s="297" t="s">
        <v>983</v>
      </c>
      <c r="I103" s="127" t="s">
        <v>19057</v>
      </c>
    </row>
    <row r="104" spans="1:9" ht="256.5">
      <c r="A104" s="127" t="str">
        <f>B104&amp;C104</f>
        <v>DefinitionsC18</v>
      </c>
      <c r="B104" s="127" t="s">
        <v>773</v>
      </c>
      <c r="C104" s="127" t="s">
        <v>984</v>
      </c>
      <c r="D104" s="127" t="s">
        <v>985</v>
      </c>
      <c r="E104" s="245" t="s">
        <v>986</v>
      </c>
      <c r="F104" s="246" t="s">
        <v>987</v>
      </c>
      <c r="G104" s="127" t="s">
        <v>988</v>
      </c>
      <c r="H104" s="297" t="s">
        <v>989</v>
      </c>
      <c r="I104" s="127" t="s">
        <v>19058</v>
      </c>
    </row>
    <row r="105" spans="1:9" ht="229.5">
      <c r="A105" s="127" t="str">
        <f>B105&amp;C105</f>
        <v>DefinitionsC19</v>
      </c>
      <c r="B105" s="127" t="s">
        <v>773</v>
      </c>
      <c r="C105" s="127" t="s">
        <v>990</v>
      </c>
      <c r="D105" s="127" t="s">
        <v>991</v>
      </c>
      <c r="E105" s="245" t="s">
        <v>992</v>
      </c>
      <c r="F105" s="246" t="s">
        <v>993</v>
      </c>
      <c r="G105" s="254" t="s">
        <v>994</v>
      </c>
      <c r="H105" s="297" t="s">
        <v>995</v>
      </c>
      <c r="I105" s="127" t="s">
        <v>19059</v>
      </c>
    </row>
    <row r="106" spans="1:9" ht="121.5">
      <c r="A106" s="127" t="str">
        <f t="shared" si="4"/>
        <v>DefinitionsC20</v>
      </c>
      <c r="B106" s="127" t="s">
        <v>773</v>
      </c>
      <c r="C106" s="127" t="s">
        <v>996</v>
      </c>
      <c r="D106" s="251" t="s">
        <v>997</v>
      </c>
      <c r="E106" s="252" t="s">
        <v>998</v>
      </c>
      <c r="F106" s="260" t="s">
        <v>999</v>
      </c>
      <c r="G106" s="261" t="s">
        <v>1000</v>
      </c>
      <c r="H106" s="297" t="s">
        <v>1001</v>
      </c>
      <c r="I106" s="127" t="s">
        <v>19060</v>
      </c>
    </row>
    <row r="107" spans="1:9" ht="84">
      <c r="A107" s="127" t="str">
        <f>B107&amp;C107</f>
        <v>DefinitionsC21</v>
      </c>
      <c r="B107" s="127" t="s">
        <v>773</v>
      </c>
      <c r="C107" s="127" t="s">
        <v>1002</v>
      </c>
      <c r="D107" s="127" t="s">
        <v>1003</v>
      </c>
      <c r="E107" s="245" t="s">
        <v>1004</v>
      </c>
      <c r="F107" s="246" t="s">
        <v>1005</v>
      </c>
      <c r="G107" s="127" t="s">
        <v>1006</v>
      </c>
      <c r="H107" s="297" t="s">
        <v>1007</v>
      </c>
      <c r="I107" s="127" t="s">
        <v>19061</v>
      </c>
    </row>
    <row r="108" spans="1:9" ht="27">
      <c r="A108" s="127" t="str">
        <f t="shared" si="4"/>
        <v>DeclarationD2</v>
      </c>
      <c r="B108" s="127" t="s">
        <v>1008</v>
      </c>
      <c r="C108" s="127" t="s">
        <v>1009</v>
      </c>
      <c r="D108" s="251" t="s">
        <v>1010</v>
      </c>
      <c r="E108" s="251" t="s">
        <v>1011</v>
      </c>
      <c r="F108" s="259" t="s">
        <v>1012</v>
      </c>
      <c r="G108" s="264" t="s">
        <v>1013</v>
      </c>
      <c r="H108" s="297" t="s">
        <v>1014</v>
      </c>
      <c r="I108" s="189" t="s">
        <v>19063</v>
      </c>
    </row>
    <row r="109" spans="1:9" ht="27">
      <c r="A109" s="127" t="str">
        <f t="shared" si="4"/>
        <v>DeclarationF3</v>
      </c>
      <c r="B109" s="127" t="s">
        <v>1008</v>
      </c>
      <c r="C109" s="127" t="s">
        <v>1015</v>
      </c>
      <c r="D109" s="127" t="s">
        <v>1016</v>
      </c>
      <c r="E109" s="245" t="s">
        <v>1017</v>
      </c>
      <c r="F109" s="246" t="s">
        <v>1018</v>
      </c>
      <c r="G109" s="127" t="s">
        <v>1019</v>
      </c>
      <c r="H109" s="297" t="s">
        <v>1020</v>
      </c>
      <c r="I109" s="127" t="s">
        <v>19064</v>
      </c>
    </row>
    <row r="110" spans="1:9" ht="27">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3.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5">
      <c r="A115" s="127" t="str">
        <f t="shared" si="4"/>
        <v>DeclarationB8</v>
      </c>
      <c r="B115" s="127" t="s">
        <v>1008</v>
      </c>
      <c r="C115" s="127" t="s">
        <v>809</v>
      </c>
      <c r="D115" s="127" t="s">
        <v>1048</v>
      </c>
      <c r="E115" s="245" t="s">
        <v>1049</v>
      </c>
      <c r="F115" s="246" t="s">
        <v>1050</v>
      </c>
      <c r="G115" s="127" t="s">
        <v>1051</v>
      </c>
      <c r="H115" s="297" t="s">
        <v>1052</v>
      </c>
      <c r="I115" s="127" t="s">
        <v>19069</v>
      </c>
    </row>
    <row r="116" spans="1:9" ht="15.5">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ht="27">
      <c r="A118" s="127" t="str">
        <f>B118&amp;C118</f>
        <v>DeclarationB10A</v>
      </c>
      <c r="B118" s="127" t="s">
        <v>1008</v>
      </c>
      <c r="C118" s="127" t="s">
        <v>1063</v>
      </c>
      <c r="D118" s="127" t="s">
        <v>1058</v>
      </c>
      <c r="E118" s="245" t="s">
        <v>1059</v>
      </c>
      <c r="F118" s="246" t="s">
        <v>1064</v>
      </c>
      <c r="G118" s="127" t="s">
        <v>1061</v>
      </c>
      <c r="H118" s="297" t="s">
        <v>1062</v>
      </c>
      <c r="I118" s="127" t="s">
        <v>19071</v>
      </c>
    </row>
    <row r="119" spans="1:9" ht="27">
      <c r="A119" s="127" t="str">
        <f>B119&amp;C119</f>
        <v>DeclarationB10C</v>
      </c>
      <c r="B119" s="127" t="s">
        <v>1008</v>
      </c>
      <c r="C119" s="127" t="s">
        <v>1065</v>
      </c>
      <c r="D119" s="127" t="s">
        <v>1066</v>
      </c>
      <c r="E119" s="245" t="s">
        <v>1067</v>
      </c>
      <c r="F119" s="246" t="s">
        <v>1068</v>
      </c>
      <c r="G119" s="127" t="s">
        <v>1069</v>
      </c>
      <c r="H119" s="297" t="s">
        <v>1070</v>
      </c>
      <c r="I119" s="127" t="s">
        <v>19072</v>
      </c>
    </row>
    <row r="120" spans="1:9" ht="27">
      <c r="A120" s="127" t="str">
        <f>B120&amp;C120</f>
        <v>DeclarationB10B</v>
      </c>
      <c r="B120" s="127" t="s">
        <v>1008</v>
      </c>
      <c r="C120" s="127" t="s">
        <v>1071</v>
      </c>
      <c r="D120" s="127" t="s">
        <v>1072</v>
      </c>
      <c r="E120" s="245" t="s">
        <v>1073</v>
      </c>
      <c r="F120" s="246" t="s">
        <v>1074</v>
      </c>
      <c r="G120" s="127" t="s">
        <v>1075</v>
      </c>
      <c r="H120" s="297" t="s">
        <v>1076</v>
      </c>
      <c r="I120" s="127" t="s">
        <v>19073</v>
      </c>
    </row>
    <row r="121" spans="1:9" ht="27">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
      <c r="A133" s="127" t="str">
        <f t="shared" si="4"/>
        <v>DeclarationB24</v>
      </c>
      <c r="B133" s="127" t="s">
        <v>1008</v>
      </c>
      <c r="C133" s="127" t="s">
        <v>1139</v>
      </c>
      <c r="D133" s="127" t="s">
        <v>1140</v>
      </c>
      <c r="E133" s="245" t="s">
        <v>1141</v>
      </c>
      <c r="F133" s="246" t="s">
        <v>1142</v>
      </c>
      <c r="G133" s="127" t="s">
        <v>1143</v>
      </c>
      <c r="H133" s="297" t="s">
        <v>1144</v>
      </c>
      <c r="I133" s="127" t="s">
        <v>19086</v>
      </c>
    </row>
    <row r="134" spans="1:9" ht="51">
      <c r="A134" s="127" t="str">
        <f>B134&amp;C134</f>
        <v>DeclarationB25</v>
      </c>
      <c r="B134" s="127" t="s">
        <v>1008</v>
      </c>
      <c r="C134" s="127" t="s">
        <v>1145</v>
      </c>
      <c r="D134" s="127" t="s">
        <v>1146</v>
      </c>
      <c r="E134" s="245" t="s">
        <v>1147</v>
      </c>
      <c r="F134" s="291" t="s">
        <v>1148</v>
      </c>
      <c r="G134" s="127" t="s">
        <v>1149</v>
      </c>
      <c r="H134" s="297" t="s">
        <v>1150</v>
      </c>
      <c r="I134" s="127" t="s">
        <v>19087</v>
      </c>
    </row>
    <row r="135" spans="1:9" ht="27">
      <c r="A135" s="127" t="str">
        <f>B135&amp;C135</f>
        <v>DeclarationB31</v>
      </c>
      <c r="B135" s="127" t="s">
        <v>1008</v>
      </c>
      <c r="C135" s="127" t="s">
        <v>1151</v>
      </c>
      <c r="D135" s="127" t="s">
        <v>1152</v>
      </c>
      <c r="E135" s="127" t="s">
        <v>1153</v>
      </c>
      <c r="F135" s="291" t="s">
        <v>1154</v>
      </c>
      <c r="G135" s="127" t="s">
        <v>1155</v>
      </c>
      <c r="H135" s="297" t="s">
        <v>1156</v>
      </c>
      <c r="I135" s="127" t="s">
        <v>19088</v>
      </c>
    </row>
    <row r="136" spans="1:9" ht="67.5">
      <c r="A136" s="127" t="str">
        <f t="shared" si="4"/>
        <v>DeclarationB37</v>
      </c>
      <c r="B136" s="127" t="s">
        <v>1008</v>
      </c>
      <c r="C136" s="127" t="s">
        <v>1157</v>
      </c>
      <c r="D136" s="127" t="s">
        <v>1158</v>
      </c>
      <c r="E136" s="127" t="s">
        <v>1159</v>
      </c>
      <c r="F136" s="246" t="s">
        <v>1160</v>
      </c>
      <c r="G136" s="127" t="s">
        <v>1161</v>
      </c>
      <c r="H136" s="297" t="s">
        <v>1162</v>
      </c>
      <c r="I136" s="127" t="s">
        <v>19090</v>
      </c>
    </row>
    <row r="137" spans="1:9" ht="28">
      <c r="A137" s="127" t="str">
        <f t="shared" si="4"/>
        <v>DeclarationB43</v>
      </c>
      <c r="B137" s="127" t="s">
        <v>1008</v>
      </c>
      <c r="C137" s="127" t="s">
        <v>1163</v>
      </c>
      <c r="D137" s="127" t="s">
        <v>1164</v>
      </c>
      <c r="E137" s="245" t="s">
        <v>1165</v>
      </c>
      <c r="F137" s="246" t="s">
        <v>1166</v>
      </c>
      <c r="G137" s="127" t="s">
        <v>1167</v>
      </c>
      <c r="H137" s="297" t="s">
        <v>1168</v>
      </c>
      <c r="I137" s="127" t="s">
        <v>19091</v>
      </c>
    </row>
    <row r="138" spans="1:9" ht="28">
      <c r="A138" s="127" t="str">
        <f t="shared" si="4"/>
        <v>DeclarationB49</v>
      </c>
      <c r="B138" s="127" t="s">
        <v>1008</v>
      </c>
      <c r="C138" s="127" t="s">
        <v>1169</v>
      </c>
      <c r="D138" s="127" t="s">
        <v>1170</v>
      </c>
      <c r="E138" s="245" t="s">
        <v>1171</v>
      </c>
      <c r="F138" s="291" t="s">
        <v>1172</v>
      </c>
      <c r="G138" s="127" t="s">
        <v>1173</v>
      </c>
      <c r="H138" s="297" t="s">
        <v>1174</v>
      </c>
      <c r="I138" s="127" t="s">
        <v>19195</v>
      </c>
    </row>
    <row r="139" spans="1:9" ht="42">
      <c r="A139" s="127" t="str">
        <f t="shared" si="4"/>
        <v>DeclarationB55</v>
      </c>
      <c r="B139" s="127" t="s">
        <v>1008</v>
      </c>
      <c r="C139" s="127" t="s">
        <v>1175</v>
      </c>
      <c r="D139" s="127" t="s">
        <v>1176</v>
      </c>
      <c r="E139" s="249" t="s">
        <v>1177</v>
      </c>
      <c r="F139" s="246" t="s">
        <v>1178</v>
      </c>
      <c r="G139" s="127" t="s">
        <v>1179</v>
      </c>
      <c r="H139" s="297" t="s">
        <v>1180</v>
      </c>
      <c r="I139" s="127" t="s">
        <v>19196</v>
      </c>
    </row>
    <row r="140" spans="1:9" ht="54">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
      <c r="A142" s="127" t="str">
        <f t="shared" si="4"/>
        <v>DeclarationB69</v>
      </c>
      <c r="B142" s="127" t="s">
        <v>1008</v>
      </c>
      <c r="C142" s="127" t="s">
        <v>1193</v>
      </c>
      <c r="D142" s="127" t="s">
        <v>1194</v>
      </c>
      <c r="E142" s="245" t="s">
        <v>12697</v>
      </c>
      <c r="F142" s="291" t="s">
        <v>1195</v>
      </c>
      <c r="G142" s="127" t="s">
        <v>1196</v>
      </c>
      <c r="H142" s="297" t="s">
        <v>1197</v>
      </c>
      <c r="I142" s="127" t="s">
        <v>19095</v>
      </c>
    </row>
    <row r="143" spans="1:9" ht="54">
      <c r="A143" s="127" t="str">
        <f t="shared" si="4"/>
        <v>DeclarationB71</v>
      </c>
      <c r="B143" s="127" t="s">
        <v>1008</v>
      </c>
      <c r="C143" s="127" t="s">
        <v>1198</v>
      </c>
      <c r="D143" s="127" t="s">
        <v>1199</v>
      </c>
      <c r="E143" s="245" t="s">
        <v>12698</v>
      </c>
      <c r="F143" s="246" t="s">
        <v>1200</v>
      </c>
      <c r="G143" s="127" t="s">
        <v>1201</v>
      </c>
      <c r="H143" s="297" t="s">
        <v>1202</v>
      </c>
      <c r="I143" s="127" t="s">
        <v>19096</v>
      </c>
    </row>
    <row r="144" spans="1:9" ht="52">
      <c r="A144" s="127" t="str">
        <f t="shared" ref="A144:A177" si="6">B144&amp;C144</f>
        <v>Declaration</v>
      </c>
      <c r="B144" s="127" t="s">
        <v>1008</v>
      </c>
      <c r="D144" s="127" t="s">
        <v>1203</v>
      </c>
      <c r="E144" s="245" t="s">
        <v>1204</v>
      </c>
      <c r="F144" s="266" t="s">
        <v>1205</v>
      </c>
      <c r="G144" s="127" t="s">
        <v>1206</v>
      </c>
      <c r="H144" s="297" t="s">
        <v>1207</v>
      </c>
      <c r="I144" s="127"/>
    </row>
    <row r="145" spans="1:9" ht="81">
      <c r="A145" s="127" t="str">
        <f t="shared" si="6"/>
        <v>DeclarationB73</v>
      </c>
      <c r="B145" s="127" t="s">
        <v>1008</v>
      </c>
      <c r="C145" s="127" t="s">
        <v>1208</v>
      </c>
      <c r="D145" s="127" t="s">
        <v>1209</v>
      </c>
      <c r="E145" s="249" t="s">
        <v>1210</v>
      </c>
      <c r="F145" s="246" t="s">
        <v>1211</v>
      </c>
      <c r="G145" s="127" t="s">
        <v>1212</v>
      </c>
      <c r="H145" s="297" t="s">
        <v>1213</v>
      </c>
      <c r="I145" s="127" t="s">
        <v>19097</v>
      </c>
    </row>
    <row r="146" spans="1:9" ht="27">
      <c r="A146" s="127" t="str">
        <f t="shared" si="6"/>
        <v>DeclarationB77</v>
      </c>
      <c r="B146" s="127" t="s">
        <v>1008</v>
      </c>
      <c r="C146" s="127" t="s">
        <v>1214</v>
      </c>
      <c r="D146" s="127" t="s">
        <v>1215</v>
      </c>
      <c r="E146" s="245" t="s">
        <v>12699</v>
      </c>
      <c r="F146" s="246" t="s">
        <v>1216</v>
      </c>
      <c r="G146" s="127" t="s">
        <v>1217</v>
      </c>
      <c r="H146" s="303" t="s">
        <v>1218</v>
      </c>
      <c r="I146" s="127" t="s">
        <v>19089</v>
      </c>
    </row>
    <row r="147" spans="1:9" ht="42">
      <c r="A147" s="127" t="str">
        <f t="shared" si="6"/>
        <v>DeclarationB79</v>
      </c>
      <c r="B147" s="127" t="s">
        <v>1008</v>
      </c>
      <c r="C147" s="127" t="s">
        <v>1219</v>
      </c>
      <c r="D147" s="127" t="s">
        <v>1220</v>
      </c>
      <c r="E147" s="249" t="s">
        <v>1221</v>
      </c>
      <c r="F147" s="291" t="s">
        <v>1222</v>
      </c>
      <c r="G147" s="127" t="s">
        <v>1223</v>
      </c>
      <c r="H147" s="297" t="s">
        <v>1224</v>
      </c>
      <c r="I147" s="127" t="s">
        <v>19094</v>
      </c>
    </row>
    <row r="148" spans="1:9" ht="42">
      <c r="A148" s="127" t="str">
        <f t="shared" si="6"/>
        <v>DeclarationB81</v>
      </c>
      <c r="B148" s="127" t="s">
        <v>1008</v>
      </c>
      <c r="C148" s="127" t="s">
        <v>1225</v>
      </c>
      <c r="D148" s="127" t="s">
        <v>1226</v>
      </c>
      <c r="E148" s="245" t="s">
        <v>12700</v>
      </c>
      <c r="F148" s="246" t="s">
        <v>1227</v>
      </c>
      <c r="G148" s="127" t="s">
        <v>1228</v>
      </c>
      <c r="H148" s="297" t="s">
        <v>1229</v>
      </c>
      <c r="I148" s="127" t="s">
        <v>19093</v>
      </c>
    </row>
    <row r="149" spans="1:9" ht="27">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5">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
      <c r="A175" s="127" t="str">
        <f t="shared" si="6"/>
        <v>DeclarationB95</v>
      </c>
      <c r="B175" s="127" t="s">
        <v>1008</v>
      </c>
      <c r="C175" s="127" t="s">
        <v>1315</v>
      </c>
      <c r="D175" s="273" t="s">
        <v>1316</v>
      </c>
      <c r="E175" s="274" t="s">
        <v>1317</v>
      </c>
      <c r="F175" s="291" t="s">
        <v>1318</v>
      </c>
      <c r="G175" s="275" t="s">
        <v>1319</v>
      </c>
      <c r="H175" s="297" t="s">
        <v>1320</v>
      </c>
      <c r="I175" s="127" t="s">
        <v>19116</v>
      </c>
    </row>
    <row r="176" spans="1:9" ht="27">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
      <c r="A179" s="127" t="str">
        <f t="shared" si="8"/>
        <v>Smelter Look-upA4</v>
      </c>
      <c r="B179" s="127" t="s">
        <v>1329</v>
      </c>
      <c r="C179" s="127" t="s">
        <v>1335</v>
      </c>
      <c r="D179" s="127" t="s">
        <v>1336</v>
      </c>
      <c r="E179" s="278"/>
      <c r="F179" s="246" t="s">
        <v>1337</v>
      </c>
      <c r="G179" s="127" t="s">
        <v>1338</v>
      </c>
      <c r="H179" s="297" t="s">
        <v>1339</v>
      </c>
      <c r="I179" s="189" t="s">
        <v>19118</v>
      </c>
    </row>
    <row r="180" spans="1:9" ht="27">
      <c r="A180" s="127" t="str">
        <f t="shared" si="8"/>
        <v>Smelter Look-upB4</v>
      </c>
      <c r="B180" s="127" t="s">
        <v>1329</v>
      </c>
      <c r="C180" s="127" t="s">
        <v>785</v>
      </c>
      <c r="D180" s="127" t="s">
        <v>1340</v>
      </c>
      <c r="E180" s="294" t="s">
        <v>1341</v>
      </c>
      <c r="F180" s="291" t="s">
        <v>1342</v>
      </c>
      <c r="G180" s="127" t="s">
        <v>1343</v>
      </c>
      <c r="H180" s="297" t="s">
        <v>1344</v>
      </c>
      <c r="I180" s="189" t="s">
        <v>19119</v>
      </c>
    </row>
    <row r="181" spans="1:9" ht="27">
      <c r="A181" s="127" t="str">
        <f t="shared" si="8"/>
        <v>Smelter Look-up</v>
      </c>
      <c r="B181" s="127" t="s">
        <v>1329</v>
      </c>
      <c r="D181" s="127" t="s">
        <v>1345</v>
      </c>
      <c r="E181" s="278"/>
      <c r="F181" s="246" t="s">
        <v>1346</v>
      </c>
      <c r="G181" s="127" t="s">
        <v>1347</v>
      </c>
      <c r="H181" s="297" t="s">
        <v>1348</v>
      </c>
      <c r="I181" s="189" t="s">
        <v>19120</v>
      </c>
    </row>
    <row r="182" spans="1:9" ht="27">
      <c r="A182" s="127" t="str">
        <f t="shared" si="8"/>
        <v>Smelter Look-upC4</v>
      </c>
      <c r="B182" s="127" t="s">
        <v>1329</v>
      </c>
      <c r="C182" s="127" t="s">
        <v>900</v>
      </c>
      <c r="D182" s="127" t="s">
        <v>1349</v>
      </c>
      <c r="E182" s="278" t="s">
        <v>1350</v>
      </c>
      <c r="F182" s="246" t="s">
        <v>1351</v>
      </c>
      <c r="G182" s="127" t="s">
        <v>1352</v>
      </c>
      <c r="H182" s="297" t="s">
        <v>1353</v>
      </c>
      <c r="I182" s="189" t="s">
        <v>19121</v>
      </c>
    </row>
    <row r="183" spans="1:9" ht="27">
      <c r="A183" s="127" t="str">
        <f t="shared" si="8"/>
        <v>Smelter Look-upD4</v>
      </c>
      <c r="B183" s="127" t="s">
        <v>1329</v>
      </c>
      <c r="C183" s="127" t="s">
        <v>1354</v>
      </c>
      <c r="D183" s="127" t="s">
        <v>1355</v>
      </c>
      <c r="E183" s="278"/>
      <c r="F183" s="246" t="s">
        <v>1356</v>
      </c>
      <c r="G183" s="127" t="s">
        <v>1357</v>
      </c>
      <c r="H183" s="297" t="s">
        <v>1358</v>
      </c>
      <c r="I183" s="189" t="s">
        <v>19122</v>
      </c>
    </row>
    <row r="184" spans="1:9" ht="27">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
      <c r="A192" s="127" t="str">
        <f t="shared" si="8"/>
        <v>Smelter ListD4</v>
      </c>
      <c r="B192" s="127" t="s">
        <v>1389</v>
      </c>
      <c r="C192" s="127" t="s">
        <v>1354</v>
      </c>
      <c r="D192" s="279" t="s">
        <v>1400</v>
      </c>
      <c r="E192" s="294" t="s">
        <v>1401</v>
      </c>
      <c r="F192" s="291" t="s">
        <v>1402</v>
      </c>
      <c r="G192" s="279" t="s">
        <v>1403</v>
      </c>
      <c r="H192" s="297" t="s">
        <v>1404</v>
      </c>
      <c r="I192" s="189" t="s">
        <v>19130</v>
      </c>
    </row>
    <row r="193" spans="1:9" ht="15.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
      <c r="A200" s="127" t="str">
        <f t="shared" si="8"/>
        <v>Smelter ListN4</v>
      </c>
      <c r="B200" s="127" t="s">
        <v>1389</v>
      </c>
      <c r="C200" s="127" t="s">
        <v>1429</v>
      </c>
      <c r="D200" s="127" t="s">
        <v>1430</v>
      </c>
      <c r="E200" s="245" t="s">
        <v>1431</v>
      </c>
      <c r="F200" s="246" t="s">
        <v>1432</v>
      </c>
      <c r="G200" s="127" t="s">
        <v>1433</v>
      </c>
      <c r="H200" s="297" t="s">
        <v>1434</v>
      </c>
      <c r="I200" s="127" t="s">
        <v>19135</v>
      </c>
    </row>
    <row r="201" spans="1:9" ht="28">
      <c r="A201" s="127" t="str">
        <f t="shared" si="8"/>
        <v>Smelter ListO4</v>
      </c>
      <c r="B201" s="127" t="s">
        <v>1389</v>
      </c>
      <c r="C201" s="127" t="s">
        <v>1435</v>
      </c>
      <c r="D201" s="127" t="s">
        <v>1436</v>
      </c>
      <c r="E201" s="245" t="s">
        <v>1437</v>
      </c>
      <c r="F201" s="246" t="s">
        <v>1438</v>
      </c>
      <c r="G201" s="127" t="s">
        <v>1439</v>
      </c>
      <c r="H201" s="297" t="s">
        <v>1440</v>
      </c>
      <c r="I201" s="127" t="s">
        <v>19136</v>
      </c>
    </row>
    <row r="202" spans="1:9" ht="27">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
      <c r="A204" s="127" t="str">
        <f t="shared" si="8"/>
        <v>Smelter ListJ2</v>
      </c>
      <c r="B204" s="127" t="s">
        <v>1389</v>
      </c>
      <c r="C204" s="127" t="s">
        <v>1448</v>
      </c>
      <c r="D204" s="127" t="s">
        <v>1449</v>
      </c>
      <c r="E204" s="245" t="s">
        <v>1450</v>
      </c>
      <c r="F204" s="246" t="s">
        <v>1451</v>
      </c>
      <c r="G204" s="127" t="s">
        <v>1452</v>
      </c>
      <c r="H204" s="297" t="s">
        <v>1453</v>
      </c>
      <c r="I204" s="127" t="s">
        <v>19138</v>
      </c>
    </row>
    <row r="205" spans="1:9" ht="26">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0.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
      <c r="A223" s="127" t="str">
        <f t="shared" si="8"/>
        <v>CheckerJ4</v>
      </c>
      <c r="B223" s="127" t="s">
        <v>1472</v>
      </c>
      <c r="C223" s="127" t="s">
        <v>1410</v>
      </c>
      <c r="D223" s="127" t="s">
        <v>1521</v>
      </c>
      <c r="E223" s="245" t="s">
        <v>1522</v>
      </c>
      <c r="F223" s="246" t="s">
        <v>1523</v>
      </c>
      <c r="G223" s="127" t="s">
        <v>1524</v>
      </c>
      <c r="H223" s="297" t="s">
        <v>1525</v>
      </c>
      <c r="I223" s="127" t="s">
        <v>19150</v>
      </c>
    </row>
    <row r="224" spans="1:9" ht="27">
      <c r="A224" s="127" t="str">
        <f t="shared" si="8"/>
        <v>CheckerJ5</v>
      </c>
      <c r="B224" s="127" t="s">
        <v>1472</v>
      </c>
      <c r="C224" s="127" t="s">
        <v>1526</v>
      </c>
      <c r="D224" s="127" t="s">
        <v>1527</v>
      </c>
      <c r="E224" s="245" t="s">
        <v>1528</v>
      </c>
      <c r="F224" s="246" t="s">
        <v>1529</v>
      </c>
      <c r="G224" s="127" t="s">
        <v>1530</v>
      </c>
      <c r="H224" s="297" t="s">
        <v>1531</v>
      </c>
      <c r="I224" s="127" t="s">
        <v>19151</v>
      </c>
    </row>
    <row r="225" spans="1:9" ht="27">
      <c r="A225" s="127" t="str">
        <f t="shared" si="8"/>
        <v>CheckerJ6</v>
      </c>
      <c r="B225" s="127" t="s">
        <v>1472</v>
      </c>
      <c r="C225" s="127" t="s">
        <v>1532</v>
      </c>
      <c r="D225" s="127" t="s">
        <v>1533</v>
      </c>
      <c r="E225" s="245" t="s">
        <v>1534</v>
      </c>
      <c r="F225" s="246" t="s">
        <v>1535</v>
      </c>
      <c r="G225" s="127" t="s">
        <v>1536</v>
      </c>
      <c r="H225" s="297" t="s">
        <v>1537</v>
      </c>
      <c r="I225" s="127" t="s">
        <v>19152</v>
      </c>
    </row>
    <row r="226" spans="1:9" ht="27">
      <c r="A226" s="127" t="str">
        <f t="shared" si="8"/>
        <v>CheckerJ7</v>
      </c>
      <c r="B226" s="127" t="s">
        <v>1472</v>
      </c>
      <c r="C226" s="127" t="s">
        <v>1538</v>
      </c>
      <c r="D226" s="127" t="s">
        <v>1539</v>
      </c>
      <c r="E226" s="245" t="s">
        <v>1540</v>
      </c>
      <c r="F226" s="246" t="s">
        <v>1541</v>
      </c>
      <c r="G226" s="127" t="s">
        <v>1542</v>
      </c>
      <c r="H226" s="297" t="s">
        <v>1543</v>
      </c>
      <c r="I226" s="127" t="s">
        <v>19153</v>
      </c>
    </row>
    <row r="227" spans="1:9" ht="28">
      <c r="A227" s="127" t="str">
        <f t="shared" si="8"/>
        <v>CheckerJ8</v>
      </c>
      <c r="B227" s="127" t="s">
        <v>1472</v>
      </c>
      <c r="C227" s="127" t="s">
        <v>1544</v>
      </c>
      <c r="D227" s="127" t="s">
        <v>1545</v>
      </c>
      <c r="E227" s="245" t="s">
        <v>1546</v>
      </c>
      <c r="F227" s="246" t="s">
        <v>1547</v>
      </c>
      <c r="G227" s="127" t="s">
        <v>1548</v>
      </c>
      <c r="H227" s="297" t="s">
        <v>1549</v>
      </c>
      <c r="I227" s="127" t="s">
        <v>19154</v>
      </c>
    </row>
    <row r="228" spans="1:9" ht="27">
      <c r="A228" s="127" t="str">
        <f t="shared" si="8"/>
        <v>CheckerJ9</v>
      </c>
      <c r="B228" s="127" t="s">
        <v>1472</v>
      </c>
      <c r="C228" s="127" t="s">
        <v>1550</v>
      </c>
      <c r="D228" s="127" t="s">
        <v>1551</v>
      </c>
      <c r="E228" s="245" t="s">
        <v>1552</v>
      </c>
      <c r="F228" s="246" t="s">
        <v>1553</v>
      </c>
      <c r="G228" s="127" t="s">
        <v>1554</v>
      </c>
      <c r="H228" s="297" t="s">
        <v>1555</v>
      </c>
      <c r="I228" s="127" t="s">
        <v>19155</v>
      </c>
    </row>
    <row r="229" spans="1:9" ht="40.5">
      <c r="A229" s="127" t="str">
        <f t="shared" si="8"/>
        <v>CheckerJ10</v>
      </c>
      <c r="B229" s="127" t="s">
        <v>1472</v>
      </c>
      <c r="C229" s="127" t="s">
        <v>1556</v>
      </c>
      <c r="D229" s="127" t="s">
        <v>1557</v>
      </c>
      <c r="E229" s="245" t="s">
        <v>1558</v>
      </c>
      <c r="F229" s="246" t="s">
        <v>1559</v>
      </c>
      <c r="G229" s="257" t="s">
        <v>1560</v>
      </c>
      <c r="H229" s="297" t="s">
        <v>1561</v>
      </c>
      <c r="I229" s="127" t="s">
        <v>19156</v>
      </c>
    </row>
    <row r="230" spans="1:9" ht="40.5">
      <c r="A230" s="127" t="str">
        <f t="shared" si="8"/>
        <v>CheckerJ11</v>
      </c>
      <c r="B230" s="127" t="s">
        <v>1472</v>
      </c>
      <c r="C230" s="127" t="s">
        <v>1562</v>
      </c>
      <c r="D230" s="127" t="s">
        <v>1563</v>
      </c>
      <c r="E230" s="245" t="s">
        <v>1564</v>
      </c>
      <c r="F230" s="246" t="s">
        <v>1565</v>
      </c>
      <c r="G230" s="257" t="s">
        <v>1566</v>
      </c>
      <c r="H230" s="297" t="s">
        <v>1567</v>
      </c>
      <c r="I230" s="127" t="s">
        <v>19157</v>
      </c>
    </row>
    <row r="231" spans="1:9" ht="40.5">
      <c r="A231" s="127" t="str">
        <f t="shared" si="8"/>
        <v>CheckerJ12</v>
      </c>
      <c r="B231" s="127" t="s">
        <v>1472</v>
      </c>
      <c r="C231" s="127" t="s">
        <v>1568</v>
      </c>
      <c r="D231" s="127" t="s">
        <v>1569</v>
      </c>
      <c r="E231" s="245" t="s">
        <v>1570</v>
      </c>
      <c r="F231" s="246" t="s">
        <v>1571</v>
      </c>
      <c r="G231" s="257" t="s">
        <v>1572</v>
      </c>
      <c r="H231" s="297" t="s">
        <v>1573</v>
      </c>
      <c r="I231" s="127" t="s">
        <v>19159</v>
      </c>
    </row>
    <row r="232" spans="1:9" ht="27">
      <c r="A232" s="127" t="str">
        <f t="shared" si="8"/>
        <v>CheckerJ13</v>
      </c>
      <c r="B232" s="127" t="s">
        <v>1472</v>
      </c>
      <c r="C232" s="127" t="s">
        <v>1574</v>
      </c>
      <c r="D232" s="127" t="s">
        <v>1575</v>
      </c>
      <c r="E232" s="245" t="s">
        <v>1576</v>
      </c>
      <c r="F232" s="246" t="s">
        <v>1577</v>
      </c>
      <c r="G232" s="127" t="s">
        <v>1578</v>
      </c>
      <c r="H232" s="297" t="s">
        <v>1579</v>
      </c>
      <c r="I232" s="127" t="s">
        <v>19158</v>
      </c>
    </row>
    <row r="233" spans="1:9" ht="29">
      <c r="A233" s="127" t="str">
        <f t="shared" si="8"/>
        <v>CheckerJ15</v>
      </c>
      <c r="B233" s="127" t="s">
        <v>1472</v>
      </c>
      <c r="C233" s="127" t="s">
        <v>1580</v>
      </c>
      <c r="D233" s="251" t="s">
        <v>1581</v>
      </c>
      <c r="E233" s="252" t="s">
        <v>1582</v>
      </c>
      <c r="F233" s="259" t="s">
        <v>1583</v>
      </c>
      <c r="G233" s="257" t="s">
        <v>1584</v>
      </c>
      <c r="H233" s="297" t="s">
        <v>1585</v>
      </c>
      <c r="I233" s="127" t="s">
        <v>19160</v>
      </c>
    </row>
    <row r="234" spans="1:9" ht="40.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4">
      <c r="A237" s="127" t="str">
        <f t="shared" si="8"/>
        <v>CheckerJ20</v>
      </c>
      <c r="B237" s="127" t="s">
        <v>1472</v>
      </c>
      <c r="C237" s="127" t="s">
        <v>1594</v>
      </c>
      <c r="D237" s="251" t="s">
        <v>1595</v>
      </c>
      <c r="E237" s="252" t="s">
        <v>1596</v>
      </c>
      <c r="F237" s="259" t="s">
        <v>1597</v>
      </c>
      <c r="G237" s="264" t="s">
        <v>1598</v>
      </c>
      <c r="H237" s="297" t="s">
        <v>1599</v>
      </c>
      <c r="I237" s="127" t="s">
        <v>19162</v>
      </c>
    </row>
    <row r="238" spans="1:9" ht="54">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4">
      <c r="A242" s="127" t="str">
        <f t="shared" si="9"/>
        <v>CheckerJ28</v>
      </c>
      <c r="B242" s="127" t="s">
        <v>1472</v>
      </c>
      <c r="C242" s="127" t="s">
        <v>1618</v>
      </c>
      <c r="D242" s="251" t="s">
        <v>1619</v>
      </c>
      <c r="E242" s="252" t="s">
        <v>1620</v>
      </c>
      <c r="F242" s="259" t="s">
        <v>1621</v>
      </c>
      <c r="G242" s="257" t="s">
        <v>1622</v>
      </c>
      <c r="H242" s="297" t="s">
        <v>1623</v>
      </c>
      <c r="I242" s="127" t="s">
        <v>19165</v>
      </c>
    </row>
    <row r="243" spans="1:9" ht="54">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4">
      <c r="A250" s="127" t="str">
        <f t="shared" si="9"/>
        <v>CheckerJ38</v>
      </c>
      <c r="B250" s="127" t="s">
        <v>1472</v>
      </c>
      <c r="C250" s="127" t="s">
        <v>1644</v>
      </c>
      <c r="D250" s="127" t="s">
        <v>1645</v>
      </c>
      <c r="E250" s="245" t="s">
        <v>1646</v>
      </c>
      <c r="F250" s="246" t="s">
        <v>1647</v>
      </c>
      <c r="G250" s="257" t="s">
        <v>1648</v>
      </c>
      <c r="H250" s="297" t="s">
        <v>1649</v>
      </c>
      <c r="I250" s="127" t="s">
        <v>19171</v>
      </c>
    </row>
    <row r="251" spans="1:9" ht="54">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0.5">
      <c r="A254" s="127" t="str">
        <f t="shared" si="9"/>
        <v>CheckerJ43</v>
      </c>
      <c r="B254" s="127" t="s">
        <v>1472</v>
      </c>
      <c r="C254" s="127" t="s">
        <v>1657</v>
      </c>
      <c r="D254" s="251" t="s">
        <v>1658</v>
      </c>
      <c r="E254" s="252" t="s">
        <v>1659</v>
      </c>
      <c r="F254" s="259" t="s">
        <v>1660</v>
      </c>
      <c r="G254" s="264" t="s">
        <v>1661</v>
      </c>
      <c r="H254" s="297" t="s">
        <v>1662</v>
      </c>
      <c r="I254" s="127" t="s">
        <v>19174</v>
      </c>
    </row>
    <row r="255" spans="1:9" ht="40.5">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4">
      <c r="A258" s="127" t="str">
        <f t="shared" si="9"/>
        <v>CheckerJ49</v>
      </c>
      <c r="B258" s="127" t="s">
        <v>1472</v>
      </c>
      <c r="C258" s="127" t="s">
        <v>1698</v>
      </c>
      <c r="D258" s="251" t="s">
        <v>1682</v>
      </c>
      <c r="E258" s="252" t="s">
        <v>1683</v>
      </c>
      <c r="F258" s="259" t="s">
        <v>1684</v>
      </c>
      <c r="G258" s="282" t="s">
        <v>1685</v>
      </c>
      <c r="H258" s="297" t="s">
        <v>1686</v>
      </c>
      <c r="I258" s="127" t="s">
        <v>19177</v>
      </c>
    </row>
    <row r="259" spans="1:9" ht="54">
      <c r="A259" s="127" t="str">
        <f t="shared" si="9"/>
        <v>CheckerJ48</v>
      </c>
      <c r="B259" s="127" t="s">
        <v>1472</v>
      </c>
      <c r="C259" s="127" t="s">
        <v>1687</v>
      </c>
      <c r="D259" s="127" t="s">
        <v>1688</v>
      </c>
      <c r="E259" s="249" t="s">
        <v>1689</v>
      </c>
      <c r="F259" s="246" t="s">
        <v>1690</v>
      </c>
      <c r="G259" s="247" t="s">
        <v>1691</v>
      </c>
      <c r="H259" s="297" t="s">
        <v>1692</v>
      </c>
      <c r="I259" s="127" t="s">
        <v>19178</v>
      </c>
    </row>
    <row r="260" spans="1:9" ht="54">
      <c r="A260" s="127" t="str">
        <f>B260&amp;C260</f>
        <v>CheckerJ50</v>
      </c>
      <c r="B260" s="127" t="s">
        <v>1472</v>
      </c>
      <c r="C260" s="127" t="s">
        <v>1681</v>
      </c>
      <c r="D260" s="127" t="s">
        <v>1693</v>
      </c>
      <c r="E260" s="249" t="s">
        <v>1694</v>
      </c>
      <c r="F260" s="283" t="s">
        <v>1695</v>
      </c>
      <c r="G260" s="254" t="s">
        <v>1696</v>
      </c>
      <c r="H260" s="297" t="s">
        <v>1697</v>
      </c>
      <c r="I260" s="127" t="s">
        <v>19179</v>
      </c>
    </row>
    <row r="261" spans="1:9" ht="42">
      <c r="A261" s="127" t="str">
        <f t="shared" si="9"/>
        <v>CheckerJ54</v>
      </c>
      <c r="B261" s="127" t="s">
        <v>1472</v>
      </c>
      <c r="C261" s="127" t="s">
        <v>1675</v>
      </c>
      <c r="D261" s="251" t="s">
        <v>12675</v>
      </c>
      <c r="E261" s="252" t="s">
        <v>12676</v>
      </c>
      <c r="F261" s="259" t="s">
        <v>12677</v>
      </c>
      <c r="G261" s="282" t="s">
        <v>12678</v>
      </c>
      <c r="H261" s="297" t="s">
        <v>12679</v>
      </c>
      <c r="I261" s="127" t="s">
        <v>19180</v>
      </c>
    </row>
    <row r="262" spans="1:9" ht="42" hidden="1">
      <c r="A262" s="127" t="str">
        <f t="shared" si="9"/>
        <v>Checker</v>
      </c>
      <c r="B262" s="127" t="s">
        <v>1472</v>
      </c>
      <c r="D262" s="127" t="s">
        <v>1699</v>
      </c>
      <c r="E262" s="245" t="s">
        <v>1700</v>
      </c>
      <c r="F262" s="246" t="s">
        <v>1701</v>
      </c>
      <c r="G262" s="127" t="s">
        <v>1702</v>
      </c>
      <c r="H262" s="297" t="s">
        <v>1703</v>
      </c>
    </row>
    <row r="263" spans="1:9" ht="54"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0.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0.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0.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0.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7">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1">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7.5">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8">
      <c r="A290" s="127" t="s">
        <v>1247</v>
      </c>
      <c r="D290" s="127" t="s">
        <v>1781</v>
      </c>
      <c r="E290" s="245" t="s">
        <v>1782</v>
      </c>
      <c r="F290" s="246" t="s">
        <v>1783</v>
      </c>
      <c r="G290" s="128" t="s">
        <v>1784</v>
      </c>
      <c r="H290" s="297" t="s">
        <v>1785</v>
      </c>
    </row>
    <row r="291" spans="1:8" ht="54">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471DAE48-DB52-45F9-83BD-DB1F6BACBC8E}"/>
    </customSheetView>
    <customSheetView guid="{4BDF1A28-30D5-449D-B20E-D6C97EF9FAE1}" showAutoFilter="1">
      <selection activeCell="C174" sqref="C174"/>
      <pageMargins left="0" right="0" top="0" bottom="0" header="0" footer="0"/>
      <pageSetup paperSize="9" orientation="portrait"/>
      <autoFilter ref="B1:N1" xr:uid="{AD4F308E-D314-49B0-BC45-4DB5ED54B130}"/>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Cory Watkins</cp:lastModifiedBy>
  <cp:revision/>
  <dcterms:created xsi:type="dcterms:W3CDTF">2010-06-21T21:00:23Z</dcterms:created>
  <dcterms:modified xsi:type="dcterms:W3CDTF">2024-08-14T16:42:55Z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